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5480" windowHeight="99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1" i="1"/>
  <c r="G5"/>
  <c r="G23"/>
  <c r="I32"/>
  <c r="G32"/>
  <c r="J32" l="1"/>
  <c r="H32"/>
  <c r="I29" l="1"/>
  <c r="J29" s="1"/>
  <c r="G29"/>
  <c r="H29" s="1"/>
  <c r="G35"/>
  <c r="G8"/>
  <c r="G11"/>
  <c r="H11" s="1"/>
  <c r="J11" l="1"/>
  <c r="H23"/>
  <c r="G26"/>
  <c r="G20"/>
  <c r="G17"/>
  <c r="G14"/>
  <c r="H5"/>
  <c r="I35" l="1"/>
  <c r="H35"/>
  <c r="I26"/>
  <c r="H26"/>
  <c r="I23"/>
  <c r="J26" l="1"/>
  <c r="J23"/>
  <c r="J35"/>
  <c r="I14"/>
  <c r="I8" l="1"/>
  <c r="I5"/>
  <c r="I20"/>
  <c r="H20"/>
  <c r="I17"/>
  <c r="H17"/>
  <c r="H14"/>
  <c r="J14" l="1"/>
  <c r="J17"/>
  <c r="J20"/>
  <c r="H8" l="1"/>
  <c r="K5" s="1"/>
  <c r="J5" l="1"/>
  <c r="J8"/>
</calcChain>
</file>

<file path=xl/sharedStrings.xml><?xml version="1.0" encoding="utf-8"?>
<sst xmlns="http://schemas.openxmlformats.org/spreadsheetml/2006/main" count="70" uniqueCount="61">
  <si>
    <t>Наименование товара, выполняемых работ, оказываемых услуг</t>
  </si>
  <si>
    <t>Источник информации</t>
  </si>
  <si>
    <t>Цена от источника информации</t>
  </si>
  <si>
    <t>Расчет начальной (максимальной) цены контракта</t>
  </si>
  <si>
    <t>Начальная (максимальная) цена контракта</t>
  </si>
  <si>
    <t>Ед. изм.</t>
  </si>
  <si>
    <t>Среднее квадратичное отклонение</t>
  </si>
  <si>
    <t>Коэффициент вариации</t>
  </si>
  <si>
    <t xml:space="preserve">Кол-во </t>
  </si>
  <si>
    <t>№ п/п</t>
  </si>
  <si>
    <t>Средняя цена ед.</t>
  </si>
  <si>
    <t>Таблица
расчета начальной (максимальной) цены контракта</t>
  </si>
  <si>
    <t>шт.</t>
  </si>
  <si>
    <t>м3</t>
  </si>
  <si>
    <t>http://krasnodar.stroyportal.ru/catalog/section-doski-176/doska-obreznaya-50h150h6000-v-krasnodare-683562401/</t>
  </si>
  <si>
    <t>Начальная (максимальная) цена Контракта составит: 100 000 (сто тысяч)  рублей 00 копеек.</t>
  </si>
  <si>
    <t>Провод СИП-4 4*50 (Аллюминиевый, четырехжильный)</t>
  </si>
  <si>
    <t>м</t>
  </si>
  <si>
    <t>https://e-kc.ru/cena/provod-sip-4-4-50</t>
  </si>
  <si>
    <t>http://www.kabelarsenal.ru/price-sip/price-sip4.html</t>
  </si>
  <si>
    <t>Труба ПВХ гибкая гофрированная диаметром 50 мм</t>
  </si>
  <si>
    <t>http://www.etm.ru/cat/nn/87860100/</t>
  </si>
  <si>
    <t>http://anlan.ru/catalog/3652</t>
  </si>
  <si>
    <t>http://www.ferrymspb.ru/goods/59092565-zazhim_ankerny_dlya_sip_bez_nesushchey_zhily_iz_splava_rpa_450_120_s</t>
  </si>
  <si>
    <t>http://td-asv.ru/products/zazhimankernyjrpa425/70-rpa425/70/</t>
  </si>
  <si>
    <t xml:space="preserve">Анкерный клиновой зажим для ввода СИП-4 </t>
  </si>
  <si>
    <t>http://www.merg.ru/catalog/armatura-sip/sip4/anker/rpa-425.50/</t>
  </si>
  <si>
    <t xml:space="preserve">Наконечник кабельный алюминиевый для оконцевания провода СИП-4 4*50 с алюминиевыми жилами сечением 16-240 мм2 </t>
  </si>
  <si>
    <t>http://zao-tehnolog.ru/nakonechnik_al</t>
  </si>
  <si>
    <t>ЯРП 250, ящик силовой, рубильник с предохранителями 250А.</t>
  </si>
  <si>
    <t>http://www.elars.ru/products/1788/</t>
  </si>
  <si>
    <t>https://avselectro.ru/catalog/4157-vyklyuchateli-nagruzki-rubilniki/194767</t>
  </si>
  <si>
    <t>https://www.texenergo.ru/catalog/item.html/te00300140</t>
  </si>
  <si>
    <t>Зажим прокалывающий ответвительный</t>
  </si>
  <si>
    <t>http://sip-armatura.ru/asip/prokol/p95</t>
  </si>
  <si>
    <t>http://www.vse-kraski.ru/catalog/emali/2-emal_pf-115.html#price</t>
  </si>
  <si>
    <t>Эмаль ПФ-115 (серая)</t>
  </si>
  <si>
    <t>http://www.talas.ru/katalog/emali/emalj-pf-115-tu/</t>
  </si>
  <si>
    <t>https://leroymerlin.ru/product/emal-seraya-prostokrasheno-pf-115-5-kg-13315263/</t>
  </si>
  <si>
    <t>кг.</t>
  </si>
  <si>
    <t>Эмаль ПФ-115 (зеленая)</t>
  </si>
  <si>
    <t>http://www.vse-kraski.ru/catalog/emali/2-emal_pf-115.html</t>
  </si>
  <si>
    <t>http://www.dizar.ru/catalog/view_goods/2492</t>
  </si>
  <si>
    <t>http://rem52.ru/product/emal-pf-115-zelyonaja-lakra-1-kg/</t>
  </si>
  <si>
    <t>https://st-grp.com/catalog/gofrirovannye_truby/dkc_truba_pvkh_gibkaya_gofrirovannaya_diametr_50mm_lyegkaya_s_protyazhkoy_30m_tsvet_seryy/</t>
  </si>
  <si>
    <t>http://www.cablearmature.com/catalog/cab-nakon-gilzi/aluminievie/units/ta/unit41500</t>
  </si>
  <si>
    <t>http://el.ru/catalogue/cable-systems/16/78</t>
  </si>
  <si>
    <t>https://shop220.ru/product43002.htm</t>
  </si>
  <si>
    <t>https://remitek.ru/goods_zpo50150.htm?MS_MSS=peeb5ebcnfj1d400blo4lj276as7ii91</t>
  </si>
  <si>
    <t>Начальник кинологической службы - начальник группы</t>
  </si>
  <si>
    <t>ст. лейтенант                                                  Д.Ю. Утев</t>
  </si>
  <si>
    <t>http://krasnodar.pulscen.ru/products/doska_obreznaya_50kh150kh6000m_sort_1_2_64256596</t>
  </si>
  <si>
    <t>Доска обрезная 25*100*6000</t>
  </si>
  <si>
    <t>саморезы 45 мм по дереву черные</t>
  </si>
  <si>
    <t>sbitsnab.ru/brus_50_50_6000</t>
  </si>
  <si>
    <t>https://ilya-les.ru/price-list/</t>
  </si>
  <si>
    <t>erbrus.ru/brus/brus-obreznoj-50x50/</t>
  </si>
  <si>
    <t>https://my-shop.ru/shop/products/1336186.html?partner=240&amp;ymclid=193242195044754432900005</t>
  </si>
  <si>
    <t>https://my-shop.ru/shop/products/2102227.html?partner=240&amp;ymclid=193242195044754432900008</t>
  </si>
  <si>
    <t>www.pulscen.ru/price/020107-samorezy/f:23_po-dierievu&amp;30923_45-mm</t>
  </si>
  <si>
    <t>брус 50*50*3000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</si>
</sst>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-grp.com/catalog/gofrirovannye_truby/dkc_truba_pvkh_gibkaya_gofrirovannaya_diametr_50mm_lyegkaya_s_protyazhkoy_30m_tsvet_seryy/" TargetMode="External"/><Relationship Id="rId13" Type="http://schemas.openxmlformats.org/officeDocument/2006/relationships/hyperlink" Target="http://zao-tehnolog.ru/nakonechnik_al" TargetMode="External"/><Relationship Id="rId18" Type="http://schemas.openxmlformats.org/officeDocument/2006/relationships/hyperlink" Target="http://www.vse-kraski.ru/catalog/emali/2-emal_pf-115.html" TargetMode="External"/><Relationship Id="rId26" Type="http://schemas.openxmlformats.org/officeDocument/2006/relationships/hyperlink" Target="http://krasnodar.stroyportal.ru/catalog/section-doski-176/doska-obreznaya-50h150h6000-v-krasnodare-683562401/" TargetMode="External"/><Relationship Id="rId3" Type="http://schemas.openxmlformats.org/officeDocument/2006/relationships/hyperlink" Target="http://sip-armatura.ru/asip/prokol/p95" TargetMode="External"/><Relationship Id="rId21" Type="http://schemas.openxmlformats.org/officeDocument/2006/relationships/hyperlink" Target="http://www.vse-kraski.ru/catalog/emali/2-emal_pf-115.html" TargetMode="External"/><Relationship Id="rId7" Type="http://schemas.openxmlformats.org/officeDocument/2006/relationships/hyperlink" Target="http://anlan.ru/catalog/3652" TargetMode="External"/><Relationship Id="rId12" Type="http://schemas.openxmlformats.org/officeDocument/2006/relationships/hyperlink" Target="http://www.cablearmature.com/catalog/cab-nakon-gilzi/aluminievie/units/ta/unit41500" TargetMode="External"/><Relationship Id="rId17" Type="http://schemas.openxmlformats.org/officeDocument/2006/relationships/hyperlink" Target="https://remitek.ru/goods_zpo50150.htm?MS_MSS=peeb5ebcnfj1d400blo4lj276as7ii91" TargetMode="External"/><Relationship Id="rId25" Type="http://schemas.openxmlformats.org/officeDocument/2006/relationships/hyperlink" Target="http://krasnodar.stroyportal.ru/catalog/section-doski-176/doska-obreznaya-50h150h6000-v-krasnodare-683562401/" TargetMode="External"/><Relationship Id="rId2" Type="http://schemas.openxmlformats.org/officeDocument/2006/relationships/hyperlink" Target="https://shop220.ru/product43002.htm" TargetMode="External"/><Relationship Id="rId16" Type="http://schemas.openxmlformats.org/officeDocument/2006/relationships/hyperlink" Target="https://avselectro.ru/catalog/4157-vyklyuchateli-nagruzki-rubilniki/194767" TargetMode="External"/><Relationship Id="rId20" Type="http://schemas.openxmlformats.org/officeDocument/2006/relationships/hyperlink" Target="https://leroymerlin.ru/product/emal-seraya-prostokrasheno-pf-115-5-kg-13315263/" TargetMode="External"/><Relationship Id="rId1" Type="http://schemas.openxmlformats.org/officeDocument/2006/relationships/hyperlink" Target="http://www.kabelarsenal.ru/price-sip/price-sip4.html" TargetMode="External"/><Relationship Id="rId6" Type="http://schemas.openxmlformats.org/officeDocument/2006/relationships/hyperlink" Target="http://www.etm.ru/cat/nn/87860100/" TargetMode="External"/><Relationship Id="rId11" Type="http://schemas.openxmlformats.org/officeDocument/2006/relationships/hyperlink" Target="http://td-asv.ru/products/zazhimankernyjrpa425/70-rpa425/70/" TargetMode="External"/><Relationship Id="rId24" Type="http://schemas.openxmlformats.org/officeDocument/2006/relationships/hyperlink" Target="http://el.ru/catalogue/cable-systems/16/78" TargetMode="External"/><Relationship Id="rId5" Type="http://schemas.openxmlformats.org/officeDocument/2006/relationships/hyperlink" Target="https://e-kc.ru/cena/provod-sip-4-4-50" TargetMode="External"/><Relationship Id="rId15" Type="http://schemas.openxmlformats.org/officeDocument/2006/relationships/hyperlink" Target="http://www.elars.ru/products/1788/" TargetMode="External"/><Relationship Id="rId23" Type="http://schemas.openxmlformats.org/officeDocument/2006/relationships/hyperlink" Target="http://rem52.ru/product/emal-pf-115-zelyonaja-lakra-1-kg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merg.ru/catalog/armatura-sip/sip4/anker/rpa-425.50/" TargetMode="External"/><Relationship Id="rId19" Type="http://schemas.openxmlformats.org/officeDocument/2006/relationships/hyperlink" Target="http://www.talas.ru/katalog/emali/emalj-pf-115-tu/" TargetMode="External"/><Relationship Id="rId4" Type="http://schemas.openxmlformats.org/officeDocument/2006/relationships/hyperlink" Target="https://e-kc.ru/cena/provod-sip-4-4-50" TargetMode="External"/><Relationship Id="rId9" Type="http://schemas.openxmlformats.org/officeDocument/2006/relationships/hyperlink" Target="http://www.ferrymspb.ru/goods/59092565-zazhim_ankerny_dlya_sip_bez_nesushchey_zhily_iz_splava_rpa_450_120_s" TargetMode="External"/><Relationship Id="rId14" Type="http://schemas.openxmlformats.org/officeDocument/2006/relationships/hyperlink" Target="https://www.texenergo.ru/catalog/item.html/te00300140" TargetMode="External"/><Relationship Id="rId22" Type="http://schemas.openxmlformats.org/officeDocument/2006/relationships/hyperlink" Target="http://www.dizar.ru/catalog/view_goods/2492" TargetMode="External"/><Relationship Id="rId27" Type="http://schemas.openxmlformats.org/officeDocument/2006/relationships/hyperlink" Target="http://krasnodar.pulscen.ru/products/doska_obreznaya_50kh150kh6000m_sort_1_2_64256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70" zoomScaleNormal="55" zoomScaleSheetLayoutView="70" workbookViewId="0">
      <selection activeCell="D32" sqref="D32:D34"/>
    </sheetView>
  </sheetViews>
  <sheetFormatPr defaultColWidth="10.7109375" defaultRowHeight="15.75"/>
  <cols>
    <col min="1" max="1" width="7" style="1" customWidth="1"/>
    <col min="2" max="2" width="24.28515625" style="1" customWidth="1"/>
    <col min="3" max="3" width="9.42578125" style="1" customWidth="1"/>
    <col min="4" max="4" width="8.140625" style="1" customWidth="1"/>
    <col min="5" max="5" width="64.85546875" style="3" customWidth="1"/>
    <col min="6" max="6" width="19.5703125" style="1" customWidth="1"/>
    <col min="7" max="7" width="18.140625" style="1" customWidth="1"/>
    <col min="8" max="8" width="23.140625" style="1" customWidth="1"/>
    <col min="9" max="10" width="14.5703125" style="1" customWidth="1"/>
    <col min="11" max="11" width="17" style="1" customWidth="1"/>
    <col min="12" max="16384" width="10.7109375" style="1"/>
  </cols>
  <sheetData>
    <row r="1" spans="1:11" ht="32.25" customHeight="1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s="12" customFormat="1" ht="47.25">
      <c r="A3" s="9" t="s">
        <v>9</v>
      </c>
      <c r="B3" s="10" t="s">
        <v>0</v>
      </c>
      <c r="C3" s="10" t="s">
        <v>5</v>
      </c>
      <c r="D3" s="10" t="s">
        <v>8</v>
      </c>
      <c r="E3" s="11" t="s">
        <v>1</v>
      </c>
      <c r="F3" s="10" t="s">
        <v>2</v>
      </c>
      <c r="G3" s="10" t="s">
        <v>10</v>
      </c>
      <c r="H3" s="10" t="s">
        <v>3</v>
      </c>
      <c r="I3" s="10" t="s">
        <v>6</v>
      </c>
      <c r="J3" s="10" t="s">
        <v>7</v>
      </c>
      <c r="K3" s="10" t="s">
        <v>4</v>
      </c>
    </row>
    <row r="4" spans="1:11" s="12" customFormat="1">
      <c r="A4" s="9">
        <v>1</v>
      </c>
      <c r="B4" s="10">
        <v>2</v>
      </c>
      <c r="C4" s="10">
        <v>3</v>
      </c>
      <c r="D4" s="9">
        <v>4</v>
      </c>
      <c r="E4" s="13">
        <v>5</v>
      </c>
      <c r="F4" s="10">
        <v>6</v>
      </c>
      <c r="G4" s="9">
        <v>7</v>
      </c>
      <c r="H4" s="9">
        <v>7</v>
      </c>
      <c r="I4" s="10">
        <v>8</v>
      </c>
      <c r="J4" s="10">
        <v>9</v>
      </c>
      <c r="K4" s="9">
        <v>10</v>
      </c>
    </row>
    <row r="5" spans="1:11" s="12" customFormat="1" ht="28.5" customHeight="1">
      <c r="A5" s="34">
        <v>1</v>
      </c>
      <c r="B5" s="35" t="s">
        <v>16</v>
      </c>
      <c r="C5" s="34" t="s">
        <v>17</v>
      </c>
      <c r="D5" s="40">
        <v>150</v>
      </c>
      <c r="E5" s="14" t="s">
        <v>18</v>
      </c>
      <c r="F5" s="15">
        <v>320</v>
      </c>
      <c r="G5" s="33">
        <f>SUM(F5:F7)/3</f>
        <v>297.33333333333331</v>
      </c>
      <c r="H5" s="33">
        <f>G5*D5</f>
        <v>44600</v>
      </c>
      <c r="I5" s="33">
        <f>STDEVA(F5:F7)</f>
        <v>20.526405757787774</v>
      </c>
      <c r="J5" s="33">
        <f t="shared" ref="J5" si="0">I5*100/G5</f>
        <v>6.9034996943232434</v>
      </c>
      <c r="K5" s="31">
        <f>SUM(H5:H37)</f>
        <v>100000</v>
      </c>
    </row>
    <row r="6" spans="1:11" s="12" customFormat="1">
      <c r="A6" s="34"/>
      <c r="B6" s="35"/>
      <c r="C6" s="34"/>
      <c r="D6" s="40"/>
      <c r="E6" s="16" t="s">
        <v>18</v>
      </c>
      <c r="F6" s="15">
        <v>280</v>
      </c>
      <c r="G6" s="33"/>
      <c r="H6" s="33"/>
      <c r="I6" s="33"/>
      <c r="J6" s="33"/>
      <c r="K6" s="32"/>
    </row>
    <row r="7" spans="1:11" s="12" customFormat="1" ht="36.75" customHeight="1">
      <c r="A7" s="34"/>
      <c r="B7" s="35"/>
      <c r="C7" s="34"/>
      <c r="D7" s="40"/>
      <c r="E7" s="14" t="s">
        <v>19</v>
      </c>
      <c r="F7" s="15">
        <v>292</v>
      </c>
      <c r="G7" s="33"/>
      <c r="H7" s="33"/>
      <c r="I7" s="33"/>
      <c r="J7" s="33"/>
      <c r="K7" s="32"/>
    </row>
    <row r="8" spans="1:11" s="12" customFormat="1">
      <c r="A8" s="34">
        <v>2</v>
      </c>
      <c r="B8" s="35" t="s">
        <v>20</v>
      </c>
      <c r="C8" s="34" t="s">
        <v>17</v>
      </c>
      <c r="D8" s="36">
        <v>60</v>
      </c>
      <c r="E8" s="14" t="s">
        <v>21</v>
      </c>
      <c r="F8" s="15">
        <v>44</v>
      </c>
      <c r="G8" s="33">
        <f>SUM(F8:F10)/3</f>
        <v>44.333333333333336</v>
      </c>
      <c r="H8" s="33">
        <f t="shared" ref="H8" si="1">G8*D8</f>
        <v>2660</v>
      </c>
      <c r="I8" s="33">
        <f>STDEVA(F8:F10)</f>
        <v>4.5092497528229112</v>
      </c>
      <c r="J8" s="33">
        <f t="shared" ref="J8" si="2">I8*100/G8</f>
        <v>10.171240043961454</v>
      </c>
      <c r="K8" s="32"/>
    </row>
    <row r="9" spans="1:11" s="12" customFormat="1" ht="24" customHeight="1">
      <c r="A9" s="34"/>
      <c r="B9" s="35"/>
      <c r="C9" s="34"/>
      <c r="D9" s="36"/>
      <c r="E9" s="14" t="s">
        <v>22</v>
      </c>
      <c r="F9" s="15">
        <v>40</v>
      </c>
      <c r="G9" s="33"/>
      <c r="H9" s="33"/>
      <c r="I9" s="33"/>
      <c r="J9" s="33"/>
      <c r="K9" s="32"/>
    </row>
    <row r="10" spans="1:11" s="12" customFormat="1" ht="50.25" customHeight="1">
      <c r="A10" s="34"/>
      <c r="B10" s="35"/>
      <c r="C10" s="34"/>
      <c r="D10" s="36"/>
      <c r="E10" s="14" t="s">
        <v>44</v>
      </c>
      <c r="F10" s="15">
        <v>49</v>
      </c>
      <c r="G10" s="33"/>
      <c r="H10" s="33"/>
      <c r="I10" s="33"/>
      <c r="J10" s="33"/>
      <c r="K10" s="32"/>
    </row>
    <row r="11" spans="1:11" s="12" customFormat="1" ht="33" customHeight="1">
      <c r="A11" s="34">
        <v>3</v>
      </c>
      <c r="B11" s="35" t="s">
        <v>25</v>
      </c>
      <c r="C11" s="34" t="s">
        <v>12</v>
      </c>
      <c r="D11" s="36">
        <v>8</v>
      </c>
      <c r="E11" s="14" t="s">
        <v>23</v>
      </c>
      <c r="F11" s="17">
        <v>865</v>
      </c>
      <c r="G11" s="33">
        <f>SUM(F11:F13)/3</f>
        <v>732</v>
      </c>
      <c r="H11" s="33">
        <f>G11*D11</f>
        <v>5856</v>
      </c>
      <c r="I11" s="33">
        <f>STDEVA(F11:F13)</f>
        <v>127.85538705897378</v>
      </c>
      <c r="J11" s="33">
        <f>I11*100/G11</f>
        <v>17.466582931553795</v>
      </c>
      <c r="K11" s="32"/>
    </row>
    <row r="12" spans="1:11" s="12" customFormat="1" ht="44.25" customHeight="1">
      <c r="A12" s="34"/>
      <c r="B12" s="35"/>
      <c r="C12" s="34"/>
      <c r="D12" s="36"/>
      <c r="E12" s="14" t="s">
        <v>26</v>
      </c>
      <c r="F12" s="17">
        <v>610</v>
      </c>
      <c r="G12" s="33"/>
      <c r="H12" s="33"/>
      <c r="I12" s="33"/>
      <c r="J12" s="33"/>
      <c r="K12" s="32"/>
    </row>
    <row r="13" spans="1:11" s="12" customFormat="1" ht="55.5" customHeight="1">
      <c r="A13" s="34"/>
      <c r="B13" s="35"/>
      <c r="C13" s="34"/>
      <c r="D13" s="36"/>
      <c r="E13" s="14" t="s">
        <v>24</v>
      </c>
      <c r="F13" s="17">
        <v>721</v>
      </c>
      <c r="G13" s="33"/>
      <c r="H13" s="33"/>
      <c r="I13" s="33"/>
      <c r="J13" s="33"/>
      <c r="K13" s="32"/>
    </row>
    <row r="14" spans="1:11" ht="36" customHeight="1">
      <c r="A14" s="18">
        <v>4</v>
      </c>
      <c r="B14" s="19" t="s">
        <v>27</v>
      </c>
      <c r="C14" s="18" t="s">
        <v>12</v>
      </c>
      <c r="D14" s="37">
        <v>4</v>
      </c>
      <c r="E14" s="6" t="s">
        <v>45</v>
      </c>
      <c r="F14" s="4">
        <v>28</v>
      </c>
      <c r="G14" s="21">
        <f>SUM(F14:F16)/3</f>
        <v>29.25</v>
      </c>
      <c r="H14" s="21">
        <f t="shared" ref="H14" si="3">G14*D14</f>
        <v>117</v>
      </c>
      <c r="I14" s="21">
        <f>STDEVA(F14:F16)</f>
        <v>5.2380817099392409</v>
      </c>
      <c r="J14" s="21">
        <f>I14*100/G14</f>
        <v>17.907971657911936</v>
      </c>
      <c r="K14" s="32"/>
    </row>
    <row r="15" spans="1:11" ht="39.75" customHeight="1">
      <c r="A15" s="18"/>
      <c r="B15" s="19"/>
      <c r="C15" s="18"/>
      <c r="D15" s="37"/>
      <c r="E15" s="6" t="s">
        <v>28</v>
      </c>
      <c r="F15" s="4">
        <v>35</v>
      </c>
      <c r="G15" s="21"/>
      <c r="H15" s="21"/>
      <c r="I15" s="21"/>
      <c r="J15" s="21"/>
      <c r="K15" s="32"/>
    </row>
    <row r="16" spans="1:11" ht="54" customHeight="1">
      <c r="A16" s="18"/>
      <c r="B16" s="19"/>
      <c r="C16" s="18"/>
      <c r="D16" s="37"/>
      <c r="E16" s="6" t="s">
        <v>46</v>
      </c>
      <c r="F16" s="4">
        <v>24.75</v>
      </c>
      <c r="G16" s="21"/>
      <c r="H16" s="21"/>
      <c r="I16" s="21"/>
      <c r="J16" s="21"/>
      <c r="K16" s="32"/>
    </row>
    <row r="17" spans="1:11">
      <c r="A17" s="18">
        <v>5</v>
      </c>
      <c r="B17" s="19" t="s">
        <v>29</v>
      </c>
      <c r="C17" s="18" t="s">
        <v>12</v>
      </c>
      <c r="D17" s="37">
        <v>1</v>
      </c>
      <c r="E17" s="6" t="s">
        <v>32</v>
      </c>
      <c r="F17" s="4">
        <v>4565</v>
      </c>
      <c r="G17" s="21">
        <f>SUM(F17:F19)/3</f>
        <v>4540.333333333333</v>
      </c>
      <c r="H17" s="21">
        <f t="shared" ref="H17" si="4">G17*D17</f>
        <v>4540.333333333333</v>
      </c>
      <c r="I17" s="21">
        <f>STDEVA(F17:F19)</f>
        <v>44.467216388392153</v>
      </c>
      <c r="J17" s="21">
        <f t="shared" ref="J17" si="5">I17*100/G17</f>
        <v>0.97938219782083891</v>
      </c>
      <c r="K17" s="32"/>
    </row>
    <row r="18" spans="1:11">
      <c r="A18" s="18"/>
      <c r="B18" s="19"/>
      <c r="C18" s="18"/>
      <c r="D18" s="37"/>
      <c r="E18" s="7" t="s">
        <v>30</v>
      </c>
      <c r="F18" s="5">
        <v>4567</v>
      </c>
      <c r="G18" s="21"/>
      <c r="H18" s="21"/>
      <c r="I18" s="21"/>
      <c r="J18" s="21"/>
      <c r="K18" s="32"/>
    </row>
    <row r="19" spans="1:11" ht="32.25" customHeight="1">
      <c r="A19" s="18"/>
      <c r="B19" s="19"/>
      <c r="C19" s="18"/>
      <c r="D19" s="37"/>
      <c r="E19" s="6" t="s">
        <v>31</v>
      </c>
      <c r="F19" s="5">
        <v>4489</v>
      </c>
      <c r="G19" s="21"/>
      <c r="H19" s="21"/>
      <c r="I19" s="21"/>
      <c r="J19" s="21"/>
      <c r="K19" s="32"/>
    </row>
    <row r="20" spans="1:11">
      <c r="A20" s="18">
        <v>6</v>
      </c>
      <c r="B20" s="19" t="s">
        <v>33</v>
      </c>
      <c r="C20" s="18" t="s">
        <v>12</v>
      </c>
      <c r="D20" s="20">
        <v>4</v>
      </c>
      <c r="E20" s="6" t="s">
        <v>47</v>
      </c>
      <c r="F20" s="4">
        <v>160</v>
      </c>
      <c r="G20" s="21">
        <f>SUM(F20:F22)/3</f>
        <v>171.66666666666666</v>
      </c>
      <c r="H20" s="21">
        <f t="shared" ref="H20" si="6">G20*D20</f>
        <v>686.66666666666663</v>
      </c>
      <c r="I20" s="21">
        <f>STDEVA(F20:F22)</f>
        <v>10.115993936995798</v>
      </c>
      <c r="J20" s="21">
        <f t="shared" ref="J20" si="7">I20*100/G20</f>
        <v>5.8928120021334749</v>
      </c>
      <c r="K20" s="32"/>
    </row>
    <row r="21" spans="1:11" ht="30">
      <c r="A21" s="18"/>
      <c r="B21" s="19"/>
      <c r="C21" s="18"/>
      <c r="D21" s="20"/>
      <c r="E21" s="6" t="s">
        <v>48</v>
      </c>
      <c r="F21" s="4">
        <v>178</v>
      </c>
      <c r="G21" s="21"/>
      <c r="H21" s="21"/>
      <c r="I21" s="21"/>
      <c r="J21" s="21"/>
      <c r="K21" s="32"/>
    </row>
    <row r="22" spans="1:11">
      <c r="A22" s="18"/>
      <c r="B22" s="19"/>
      <c r="C22" s="18"/>
      <c r="D22" s="20"/>
      <c r="E22" s="6" t="s">
        <v>34</v>
      </c>
      <c r="F22" s="5">
        <v>177</v>
      </c>
      <c r="G22" s="21"/>
      <c r="H22" s="21"/>
      <c r="I22" s="21"/>
      <c r="J22" s="21"/>
      <c r="K22" s="32"/>
    </row>
    <row r="23" spans="1:11" ht="33.75" customHeight="1">
      <c r="A23" s="18">
        <v>7</v>
      </c>
      <c r="B23" s="19" t="s">
        <v>60</v>
      </c>
      <c r="C23" s="18" t="s">
        <v>13</v>
      </c>
      <c r="D23" s="20">
        <v>0.5</v>
      </c>
      <c r="E23" s="6" t="s">
        <v>54</v>
      </c>
      <c r="F23" s="4">
        <v>10500</v>
      </c>
      <c r="G23" s="21">
        <f>SUM(F23:F25)/3</f>
        <v>11266.666666666666</v>
      </c>
      <c r="H23" s="21">
        <f>G23*D23</f>
        <v>5633.333333333333</v>
      </c>
      <c r="I23" s="21">
        <f>STDEVA(F23:F25)</f>
        <v>750.5553499465201</v>
      </c>
      <c r="J23" s="21">
        <f t="shared" ref="J23" si="8">I23*100/G23</f>
        <v>6.6617338752649724</v>
      </c>
      <c r="K23" s="32"/>
    </row>
    <row r="24" spans="1:11">
      <c r="A24" s="18"/>
      <c r="B24" s="19"/>
      <c r="C24" s="18"/>
      <c r="D24" s="20"/>
      <c r="E24" s="7" t="s">
        <v>55</v>
      </c>
      <c r="F24" s="5">
        <v>12000</v>
      </c>
      <c r="G24" s="21"/>
      <c r="H24" s="21"/>
      <c r="I24" s="21"/>
      <c r="J24" s="21"/>
      <c r="K24" s="32"/>
    </row>
    <row r="25" spans="1:11" ht="18" customHeight="1">
      <c r="A25" s="18"/>
      <c r="B25" s="19"/>
      <c r="C25" s="18"/>
      <c r="D25" s="20"/>
      <c r="E25" s="6" t="s">
        <v>56</v>
      </c>
      <c r="F25" s="5">
        <v>11300</v>
      </c>
      <c r="G25" s="21"/>
      <c r="H25" s="21"/>
      <c r="I25" s="21"/>
      <c r="J25" s="21"/>
      <c r="K25" s="32"/>
    </row>
    <row r="26" spans="1:11" ht="33" customHeight="1">
      <c r="A26" s="18">
        <v>8</v>
      </c>
      <c r="B26" s="19" t="s">
        <v>53</v>
      </c>
      <c r="C26" s="18" t="s">
        <v>39</v>
      </c>
      <c r="D26" s="20">
        <v>5</v>
      </c>
      <c r="E26" s="6" t="s">
        <v>57</v>
      </c>
      <c r="F26" s="4">
        <v>410</v>
      </c>
      <c r="G26" s="21">
        <f>SUM(F26:F28)/3</f>
        <v>426.66666666666669</v>
      </c>
      <c r="H26" s="21">
        <f t="shared" ref="H26" si="9">G26*D26</f>
        <v>2133.3333333333335</v>
      </c>
      <c r="I26" s="21">
        <f>STDEVA(F26:F28)</f>
        <v>20.81665999466086</v>
      </c>
      <c r="J26" s="21">
        <f t="shared" ref="J26" si="10">I26*100/G26</f>
        <v>4.8789046862486387</v>
      </c>
      <c r="K26" s="32"/>
    </row>
    <row r="27" spans="1:11" ht="51.75" customHeight="1">
      <c r="A27" s="18"/>
      <c r="B27" s="19"/>
      <c r="C27" s="18"/>
      <c r="D27" s="20"/>
      <c r="E27" s="6" t="s">
        <v>58</v>
      </c>
      <c r="F27" s="4">
        <v>420</v>
      </c>
      <c r="G27" s="21"/>
      <c r="H27" s="21"/>
      <c r="I27" s="21"/>
      <c r="J27" s="21"/>
      <c r="K27" s="32"/>
    </row>
    <row r="28" spans="1:11" ht="30">
      <c r="A28" s="18"/>
      <c r="B28" s="19"/>
      <c r="C28" s="18"/>
      <c r="D28" s="20"/>
      <c r="E28" s="6" t="s">
        <v>59</v>
      </c>
      <c r="F28" s="4">
        <v>450</v>
      </c>
      <c r="G28" s="21"/>
      <c r="H28" s="21"/>
      <c r="I28" s="21"/>
      <c r="J28" s="21"/>
      <c r="K28" s="32"/>
    </row>
    <row r="29" spans="1:11">
      <c r="A29" s="22">
        <v>9</v>
      </c>
      <c r="B29" s="25" t="s">
        <v>40</v>
      </c>
      <c r="C29" s="22" t="s">
        <v>39</v>
      </c>
      <c r="D29" s="28">
        <v>50</v>
      </c>
      <c r="E29" s="6" t="s">
        <v>41</v>
      </c>
      <c r="F29" s="4">
        <v>150</v>
      </c>
      <c r="G29" s="21">
        <f>SUM(F29:F31)/3</f>
        <v>165.66666666666666</v>
      </c>
      <c r="H29" s="21">
        <f t="shared" ref="H29" si="11">G29*D29</f>
        <v>8283.3333333333321</v>
      </c>
      <c r="I29" s="21">
        <f>STDEVA(F29:F31)</f>
        <v>15.044378795195758</v>
      </c>
      <c r="J29" s="21">
        <f t="shared" ref="J29" si="12">I29*100/G29</f>
        <v>9.0811139608827514</v>
      </c>
      <c r="K29" s="32"/>
    </row>
    <row r="30" spans="1:11">
      <c r="A30" s="23"/>
      <c r="B30" s="26"/>
      <c r="C30" s="23"/>
      <c r="D30" s="29"/>
      <c r="E30" s="6" t="s">
        <v>42</v>
      </c>
      <c r="F30" s="4">
        <v>167</v>
      </c>
      <c r="G30" s="21"/>
      <c r="H30" s="21"/>
      <c r="I30" s="21"/>
      <c r="J30" s="21"/>
      <c r="K30" s="32"/>
    </row>
    <row r="31" spans="1:11">
      <c r="A31" s="24"/>
      <c r="B31" s="27"/>
      <c r="C31" s="24"/>
      <c r="D31" s="30"/>
      <c r="E31" s="6" t="s">
        <v>43</v>
      </c>
      <c r="F31" s="4">
        <v>180</v>
      </c>
      <c r="G31" s="21"/>
      <c r="H31" s="21"/>
      <c r="I31" s="21"/>
      <c r="J31" s="21"/>
      <c r="K31" s="32"/>
    </row>
    <row r="32" spans="1:11" ht="30">
      <c r="A32" s="18">
        <v>10</v>
      </c>
      <c r="B32" s="19" t="s">
        <v>52</v>
      </c>
      <c r="C32" s="18" t="s">
        <v>13</v>
      </c>
      <c r="D32" s="20">
        <v>1.5</v>
      </c>
      <c r="E32" s="6" t="s">
        <v>51</v>
      </c>
      <c r="F32" s="4">
        <v>10300</v>
      </c>
      <c r="G32" s="21">
        <f>SUM(F32:F34)/3</f>
        <v>10366.666666666666</v>
      </c>
      <c r="H32" s="21">
        <f t="shared" ref="H32" si="13">G32*D32</f>
        <v>15550</v>
      </c>
      <c r="I32" s="21">
        <f>STDEVA(F32:F34)</f>
        <v>1101.514109457225</v>
      </c>
      <c r="J32" s="21">
        <f t="shared" ref="J32" si="14">I32*100/G32</f>
        <v>10.625538033349438</v>
      </c>
      <c r="K32" s="32"/>
    </row>
    <row r="33" spans="1:11" ht="29.25" customHeight="1">
      <c r="A33" s="18"/>
      <c r="B33" s="19"/>
      <c r="C33" s="18"/>
      <c r="D33" s="20"/>
      <c r="E33" s="6" t="s">
        <v>14</v>
      </c>
      <c r="F33" s="4">
        <v>9300</v>
      </c>
      <c r="G33" s="21"/>
      <c r="H33" s="21"/>
      <c r="I33" s="21"/>
      <c r="J33" s="21"/>
      <c r="K33" s="32"/>
    </row>
    <row r="34" spans="1:11" ht="30">
      <c r="A34" s="18"/>
      <c r="B34" s="19"/>
      <c r="C34" s="18"/>
      <c r="D34" s="20"/>
      <c r="E34" s="6" t="s">
        <v>14</v>
      </c>
      <c r="F34" s="4">
        <v>11500</v>
      </c>
      <c r="G34" s="21"/>
      <c r="H34" s="21"/>
      <c r="I34" s="21"/>
      <c r="J34" s="21"/>
      <c r="K34" s="32"/>
    </row>
    <row r="35" spans="1:11">
      <c r="A35" s="18">
        <v>11</v>
      </c>
      <c r="B35" s="19" t="s">
        <v>36</v>
      </c>
      <c r="C35" s="18" t="s">
        <v>39</v>
      </c>
      <c r="D35" s="20">
        <v>60</v>
      </c>
      <c r="E35" s="6" t="s">
        <v>35</v>
      </c>
      <c r="F35" s="4">
        <v>150</v>
      </c>
      <c r="G35" s="21">
        <f>SUM(F35:F37)/3</f>
        <v>165.66666666666666</v>
      </c>
      <c r="H35" s="21">
        <f t="shared" ref="H35" si="15">G35*D35</f>
        <v>9940</v>
      </c>
      <c r="I35" s="21">
        <f>STDEVA(F35:F37)</f>
        <v>15.044378795195758</v>
      </c>
      <c r="J35" s="21">
        <f t="shared" ref="J35" si="16">I35*100/G35</f>
        <v>9.0811139608827514</v>
      </c>
      <c r="K35" s="32"/>
    </row>
    <row r="36" spans="1:11">
      <c r="A36" s="18"/>
      <c r="B36" s="19"/>
      <c r="C36" s="18"/>
      <c r="D36" s="20"/>
      <c r="E36" s="6" t="s">
        <v>37</v>
      </c>
      <c r="F36" s="4">
        <v>167</v>
      </c>
      <c r="G36" s="21"/>
      <c r="H36" s="21"/>
      <c r="I36" s="21"/>
      <c r="J36" s="21"/>
      <c r="K36" s="32"/>
    </row>
    <row r="37" spans="1:11" ht="30">
      <c r="A37" s="18"/>
      <c r="B37" s="19"/>
      <c r="C37" s="18"/>
      <c r="D37" s="20"/>
      <c r="E37" s="6" t="s">
        <v>38</v>
      </c>
      <c r="F37" s="4">
        <v>180</v>
      </c>
      <c r="G37" s="21"/>
      <c r="H37" s="21"/>
      <c r="I37" s="21"/>
      <c r="J37" s="21"/>
      <c r="K37" s="32"/>
    </row>
    <row r="38" spans="1:11">
      <c r="H38" s="2"/>
      <c r="K38" s="8"/>
    </row>
    <row r="39" spans="1:11">
      <c r="A39" s="8" t="s">
        <v>15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1" spans="1:11">
      <c r="A41" s="8" t="s">
        <v>49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>
      <c r="A42" s="8" t="s">
        <v>50</v>
      </c>
      <c r="B42" s="8"/>
      <c r="C42" s="8"/>
      <c r="D42" s="8"/>
      <c r="E42" s="8"/>
      <c r="F42" s="8"/>
      <c r="G42" s="8"/>
      <c r="H42" s="8"/>
      <c r="I42" s="8"/>
      <c r="J42" s="8"/>
    </row>
  </sheetData>
  <mergeCells count="90">
    <mergeCell ref="G35:G37"/>
    <mergeCell ref="H35:H37"/>
    <mergeCell ref="I35:I37"/>
    <mergeCell ref="J35:J37"/>
    <mergeCell ref="A14:A16"/>
    <mergeCell ref="B14:B16"/>
    <mergeCell ref="C14:C16"/>
    <mergeCell ref="D14:D16"/>
    <mergeCell ref="A17:A19"/>
    <mergeCell ref="B17:B19"/>
    <mergeCell ref="C17:C19"/>
    <mergeCell ref="J20:J22"/>
    <mergeCell ref="I14:I16"/>
    <mergeCell ref="I20:I22"/>
    <mergeCell ref="J26:J28"/>
    <mergeCell ref="A23:A25"/>
    <mergeCell ref="A1:K1"/>
    <mergeCell ref="H5:H7"/>
    <mergeCell ref="I5:I7"/>
    <mergeCell ref="J5:J7"/>
    <mergeCell ref="A8:A10"/>
    <mergeCell ref="A5:A7"/>
    <mergeCell ref="B8:B10"/>
    <mergeCell ref="C8:C10"/>
    <mergeCell ref="D8:D10"/>
    <mergeCell ref="G8:G10"/>
    <mergeCell ref="B5:B7"/>
    <mergeCell ref="C5:C7"/>
    <mergeCell ref="D5:D7"/>
    <mergeCell ref="G5:G7"/>
    <mergeCell ref="I8:I10"/>
    <mergeCell ref="H8:H10"/>
    <mergeCell ref="H11:H13"/>
    <mergeCell ref="B20:B22"/>
    <mergeCell ref="C20:C22"/>
    <mergeCell ref="G20:G22"/>
    <mergeCell ref="H20:H22"/>
    <mergeCell ref="G14:G16"/>
    <mergeCell ref="H14:H16"/>
    <mergeCell ref="B23:B25"/>
    <mergeCell ref="C23:C25"/>
    <mergeCell ref="D23:D25"/>
    <mergeCell ref="G23:G25"/>
    <mergeCell ref="H23:H25"/>
    <mergeCell ref="A35:A37"/>
    <mergeCell ref="B35:B37"/>
    <mergeCell ref="C35:C37"/>
    <mergeCell ref="D35:D37"/>
    <mergeCell ref="I11:I13"/>
    <mergeCell ref="A26:A28"/>
    <mergeCell ref="B26:B28"/>
    <mergeCell ref="C26:C28"/>
    <mergeCell ref="D26:D28"/>
    <mergeCell ref="G26:G28"/>
    <mergeCell ref="H26:H28"/>
    <mergeCell ref="I26:I28"/>
    <mergeCell ref="D17:D19"/>
    <mergeCell ref="G17:G19"/>
    <mergeCell ref="D20:D22"/>
    <mergeCell ref="A20:A22"/>
    <mergeCell ref="A11:A13"/>
    <mergeCell ref="B11:B13"/>
    <mergeCell ref="C11:C13"/>
    <mergeCell ref="D11:D13"/>
    <mergeCell ref="G11:G13"/>
    <mergeCell ref="I29:I31"/>
    <mergeCell ref="J29:J31"/>
    <mergeCell ref="K5:K37"/>
    <mergeCell ref="G32:G34"/>
    <mergeCell ref="H32:H34"/>
    <mergeCell ref="I32:I34"/>
    <mergeCell ref="J32:J34"/>
    <mergeCell ref="G29:G31"/>
    <mergeCell ref="I17:I19"/>
    <mergeCell ref="J17:J19"/>
    <mergeCell ref="I23:I25"/>
    <mergeCell ref="J23:J25"/>
    <mergeCell ref="J11:J13"/>
    <mergeCell ref="J8:J10"/>
    <mergeCell ref="J14:J16"/>
    <mergeCell ref="H17:H19"/>
    <mergeCell ref="A32:A34"/>
    <mergeCell ref="B32:B34"/>
    <mergeCell ref="C32:C34"/>
    <mergeCell ref="D32:D34"/>
    <mergeCell ref="H29:H31"/>
    <mergeCell ref="A29:A31"/>
    <mergeCell ref="B29:B31"/>
    <mergeCell ref="C29:C31"/>
    <mergeCell ref="D29:D31"/>
  </mergeCells>
  <conditionalFormatting sqref="F10:F37">
    <cfRule type="cellIs" dxfId="3" priority="6" operator="equal">
      <formula>0</formula>
    </cfRule>
  </conditionalFormatting>
  <conditionalFormatting sqref="F5:F7">
    <cfRule type="cellIs" dxfId="2" priority="3" operator="equal">
      <formula>0</formula>
    </cfRule>
  </conditionalFormatting>
  <conditionalFormatting sqref="F8:F10">
    <cfRule type="cellIs" dxfId="1" priority="2" operator="equal">
      <formula>0</formula>
    </cfRule>
  </conditionalFormatting>
  <conditionalFormatting sqref="F32:F34">
    <cfRule type="cellIs" dxfId="0" priority="1" operator="equal">
      <formula>0</formula>
    </cfRule>
  </conditionalFormatting>
  <hyperlinks>
    <hyperlink ref="E7" r:id="rId1"/>
    <hyperlink ref="E20" r:id="rId2"/>
    <hyperlink ref="E22" r:id="rId3"/>
    <hyperlink ref="E5" r:id="rId4"/>
    <hyperlink ref="E6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7" r:id="rId14"/>
    <hyperlink ref="E18" r:id="rId15"/>
    <hyperlink ref="E19" r:id="rId16"/>
    <hyperlink ref="E21" r:id="rId17"/>
    <hyperlink ref="E35" r:id="rId18" location="price"/>
    <hyperlink ref="E36" r:id="rId19"/>
    <hyperlink ref="E37" r:id="rId20"/>
    <hyperlink ref="E29" r:id="rId21"/>
    <hyperlink ref="E30" r:id="rId22"/>
    <hyperlink ref="E31" r:id="rId23"/>
    <hyperlink ref="E16" r:id="rId24"/>
    <hyperlink ref="E34" r:id="rId25"/>
    <hyperlink ref="E33" r:id="rId26"/>
    <hyperlink ref="E32" r:id="rId27"/>
  </hyperlinks>
  <pageMargins left="0.23622047244094491" right="0.23622047244094491" top="0.74803149606299213" bottom="0.74803149606299213" header="0.31496062992125984" footer="0.31496062992125984"/>
  <pageSetup paperSize="9" scale="45" fitToHeight="0" orientation="portrait" r:id="rId28"/>
  <ignoredErrors>
    <ignoredError sqref="I5 I14 I17 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KES-1</dc:creator>
  <cp:lastModifiedBy>Анна</cp:lastModifiedBy>
  <cp:lastPrinted>2018-03-10T07:33:43Z</cp:lastPrinted>
  <dcterms:created xsi:type="dcterms:W3CDTF">2014-04-02T11:37:09Z</dcterms:created>
  <dcterms:modified xsi:type="dcterms:W3CDTF">2018-10-15T12:43:33Z</dcterms:modified>
</cp:coreProperties>
</file>