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45" yWindow="0" windowWidth="12285" windowHeight="11955"/>
  </bookViews>
  <sheets>
    <sheet name="Обоснования закупок " sheetId="1" r:id="rId1"/>
    <sheet name="15" sheetId="2" r:id="rId2"/>
    <sheet name="16" sheetId="3" r:id="rId3"/>
    <sheet name="17" sheetId="4" r:id="rId4"/>
    <sheet name="18" sheetId="5" r:id="rId5"/>
    <sheet name="19" sheetId="6" r:id="rId6"/>
    <sheet name="30" sheetId="7" r:id="rId7"/>
    <sheet name="31" sheetId="8" r:id="rId8"/>
    <sheet name="32" sheetId="9" r:id="rId9"/>
    <sheet name="33" sheetId="10" r:id="rId10"/>
    <sheet name="48" sheetId="11" r:id="rId11"/>
    <sheet name="49" sheetId="12" r:id="rId12"/>
    <sheet name="54" sheetId="13" r:id="rId13"/>
    <sheet name="55" sheetId="14" r:id="rId14"/>
    <sheet name="66" sheetId="15" r:id="rId15"/>
    <sheet name="68" sheetId="16" r:id="rId16"/>
    <sheet name="76" sheetId="17" r:id="rId17"/>
    <sheet name="83" sheetId="18" r:id="rId18"/>
    <sheet name="1" sheetId="19" r:id="rId19"/>
    <sheet name="2" sheetId="20" r:id="rId20"/>
  </sheets>
  <definedNames>
    <definedName name="_ftn1" localSheetId="0">'Обоснования закупок '!#REF!</definedName>
    <definedName name="_ftn2" localSheetId="0">'Обоснования закупок '!#REF!</definedName>
    <definedName name="_ftnref1" localSheetId="0">'Обоснования закупок '!#REF!</definedName>
    <definedName name="_ftnref2" localSheetId="0">'Обоснования закупок '!#REF!</definedName>
  </definedNames>
  <calcPr calcId="125725"/>
</workbook>
</file>

<file path=xl/calcChain.xml><?xml version="1.0" encoding="utf-8"?>
<calcChain xmlns="http://schemas.openxmlformats.org/spreadsheetml/2006/main">
  <c r="F7" i="19"/>
  <c r="F5" i="20" l="1"/>
  <c r="F6" s="1"/>
  <c r="F7" s="1"/>
  <c r="F5" i="19" l="1"/>
  <c r="F6" s="1"/>
  <c r="K5" i="18" l="1"/>
  <c r="L5" s="1"/>
  <c r="M5" s="1"/>
  <c r="N5" s="1"/>
  <c r="N6" s="1"/>
  <c r="H7" s="1"/>
  <c r="I5"/>
  <c r="J5" s="1"/>
  <c r="H5"/>
  <c r="K5" i="17" l="1"/>
  <c r="L5" s="1"/>
  <c r="M5" s="1"/>
  <c r="N5" s="1"/>
  <c r="N6" s="1"/>
  <c r="H7" s="1"/>
  <c r="H5"/>
  <c r="I5" s="1"/>
  <c r="J5" s="1"/>
  <c r="K5" i="16" l="1"/>
  <c r="L5" s="1"/>
  <c r="M5" s="1"/>
  <c r="N5" s="1"/>
  <c r="N6" s="1"/>
  <c r="H7" s="1"/>
  <c r="I5"/>
  <c r="J5" s="1"/>
  <c r="H5"/>
  <c r="K5" i="15" l="1"/>
  <c r="L5" s="1"/>
  <c r="M5" s="1"/>
  <c r="N5" s="1"/>
  <c r="N6" s="1"/>
  <c r="H7" s="1"/>
  <c r="I5"/>
  <c r="J5" s="1"/>
  <c r="H5"/>
  <c r="K7" i="14" l="1"/>
  <c r="L7" s="1"/>
  <c r="M7" s="1"/>
  <c r="N7" s="1"/>
  <c r="I7"/>
  <c r="J7" s="1"/>
  <c r="H7"/>
  <c r="L6"/>
  <c r="M6" s="1"/>
  <c r="N6" s="1"/>
  <c r="K6"/>
  <c r="H6"/>
  <c r="I6" s="1"/>
  <c r="J6" s="1"/>
  <c r="K5"/>
  <c r="L5" s="1"/>
  <c r="M5" s="1"/>
  <c r="N5" s="1"/>
  <c r="N8" s="1"/>
  <c r="H9" s="1"/>
  <c r="I5"/>
  <c r="J5" s="1"/>
  <c r="H5"/>
  <c r="K5" i="13" l="1"/>
  <c r="L5" s="1"/>
  <c r="M5" s="1"/>
  <c r="N5" s="1"/>
  <c r="N6" s="1"/>
  <c r="H7" s="1"/>
  <c r="I5"/>
  <c r="J5" s="1"/>
  <c r="H5"/>
  <c r="K5" i="12" l="1"/>
  <c r="L5" s="1"/>
  <c r="M5" s="1"/>
  <c r="N5" s="1"/>
  <c r="N6" s="1"/>
  <c r="H7" s="1"/>
  <c r="H5"/>
  <c r="I5" s="1"/>
  <c r="J5" s="1"/>
  <c r="K5" i="11" l="1"/>
  <c r="L5" s="1"/>
  <c r="M5" s="1"/>
  <c r="N5" s="1"/>
  <c r="N6" s="1"/>
  <c r="H7" s="1"/>
  <c r="H5"/>
  <c r="I5" s="1"/>
  <c r="J5" s="1"/>
  <c r="K5" i="10" l="1"/>
  <c r="L5" s="1"/>
  <c r="M5" s="1"/>
  <c r="N5" s="1"/>
  <c r="N6" s="1"/>
  <c r="H7" s="1"/>
  <c r="I5"/>
  <c r="J5" s="1"/>
  <c r="H5"/>
  <c r="K5" i="9" l="1"/>
  <c r="L5" s="1"/>
  <c r="M5" s="1"/>
  <c r="N5" s="1"/>
  <c r="N6" s="1"/>
  <c r="H7" s="1"/>
  <c r="I5"/>
  <c r="J5" s="1"/>
  <c r="H5"/>
  <c r="K5" i="8" l="1"/>
  <c r="L5" s="1"/>
  <c r="M5" s="1"/>
  <c r="N5" s="1"/>
  <c r="N6" s="1"/>
  <c r="H7" s="1"/>
  <c r="H5"/>
  <c r="I5" s="1"/>
  <c r="J5" s="1"/>
  <c r="L5" i="7" l="1"/>
  <c r="M5" s="1"/>
  <c r="N5" s="1"/>
  <c r="N6" s="1"/>
  <c r="H7" s="1"/>
  <c r="K5"/>
  <c r="H5"/>
  <c r="I5" s="1"/>
  <c r="J5" s="1"/>
  <c r="K5" i="6" l="1"/>
  <c r="L5" s="1"/>
  <c r="M5" s="1"/>
  <c r="N5" s="1"/>
  <c r="N6" s="1"/>
  <c r="H7" s="1"/>
  <c r="H5"/>
  <c r="I5" s="1"/>
  <c r="J5" s="1"/>
  <c r="K5" i="5" l="1"/>
  <c r="L5" s="1"/>
  <c r="M5" s="1"/>
  <c r="N5" s="1"/>
  <c r="N6" s="1"/>
  <c r="H7" s="1"/>
  <c r="H5"/>
  <c r="I5" s="1"/>
  <c r="J5" s="1"/>
  <c r="K5" i="4" l="1"/>
  <c r="L5" s="1"/>
  <c r="M5" s="1"/>
  <c r="N5" s="1"/>
  <c r="N6" s="1"/>
  <c r="H7" s="1"/>
  <c r="H5"/>
  <c r="I5" s="1"/>
  <c r="J5" s="1"/>
  <c r="K5" i="3" l="1"/>
  <c r="L5" s="1"/>
  <c r="M5" s="1"/>
  <c r="N5" s="1"/>
  <c r="N6" s="1"/>
  <c r="H7" s="1"/>
  <c r="I5"/>
  <c r="J5" s="1"/>
  <c r="H5"/>
  <c r="K5" i="2" l="1"/>
  <c r="L5" s="1"/>
  <c r="M5" s="1"/>
  <c r="N5" s="1"/>
  <c r="N6" s="1"/>
  <c r="H7" s="1"/>
  <c r="H5"/>
  <c r="I5" s="1"/>
  <c r="J5" s="1"/>
</calcChain>
</file>

<file path=xl/sharedStrings.xml><?xml version="1.0" encoding="utf-8"?>
<sst xmlns="http://schemas.openxmlformats.org/spreadsheetml/2006/main" count="1016" uniqueCount="274">
  <si>
    <t>Наименование объекта закупки</t>
  </si>
  <si>
    <t>Способ определения поставщика (подрядчика, исполнителя)</t>
  </si>
  <si>
    <t>Обоснование выбранного способа определения поставщика (подрядчика, исполнителя)</t>
  </si>
  <si>
    <t>Обоснование дополнительных требований к участникам закупки (при наличии таких требований)</t>
  </si>
  <si>
    <t>(подпись)</t>
  </si>
  <si>
    <t>(дата утверждения)</t>
  </si>
  <si>
    <t>(Ф. И. О. ответственного исполнителя)</t>
  </si>
  <si>
    <t>№ п/п</t>
  </si>
  <si>
    <t>Вид документа (базовый (0); измененный (порядковый код
изменения плана-графика закупок)</t>
  </si>
  <si>
    <t>ФОРМА 
обоснования закупок товаров, работ и услуг для обеспечения государственных и муниципальных нужд
при формировании и утверждении плана-графика закупок</t>
  </si>
  <si>
    <t xml:space="preserve">изменения </t>
  </si>
  <si>
    <t>ИКЗ</t>
  </si>
  <si>
    <t>Ф. И. О., должность руководителя (уполномоченного должностного лица) заказчика)</t>
  </si>
  <si>
    <t>"             "</t>
  </si>
  <si>
    <t>20        г</t>
  </si>
  <si>
    <t>М.П.</t>
  </si>
  <si>
    <t xml:space="preserve">Утв. постановлением Правительства РФ
от 5 июня 2015 г. № 555
</t>
  </si>
  <si>
    <t>НМЦК</t>
  </si>
  <si>
    <t>Наименование метода определения и обоснования НМЦК</t>
  </si>
  <si>
    <t>Обоснование НМЦК в порядке, установленном статьей 22 Федерального закона</t>
  </si>
  <si>
    <t xml:space="preserve">Мобильная связь  </t>
  </si>
  <si>
    <t xml:space="preserve">Интернет  </t>
  </si>
  <si>
    <t xml:space="preserve">Услуги СМС оповещении </t>
  </si>
  <si>
    <t xml:space="preserve">ПП "Парус" консультационные услуги </t>
  </si>
  <si>
    <t xml:space="preserve">ПП "Парус" приобретение лицензии для работы в программе и обновления программы </t>
  </si>
  <si>
    <t>Обновление правовой справочно-информационной базы</t>
  </si>
  <si>
    <t xml:space="preserve">"Сбис+" для сдачи налог отч. установка программы </t>
  </si>
  <si>
    <t>ПП "ВИР" установка программы</t>
  </si>
  <si>
    <t xml:space="preserve">Консультационные услуги по организации подготовки открытого аукциона  </t>
  </si>
  <si>
    <t>Обслуживание освещения электромонтером в администрации</t>
  </si>
  <si>
    <t xml:space="preserve">Консультационные услуги программиста </t>
  </si>
  <si>
    <t xml:space="preserve">Комплектующие расходные материалы для оргтехники </t>
  </si>
  <si>
    <t>Оплата потребления электроэнергии администрацией БСП</t>
  </si>
  <si>
    <t xml:space="preserve">Оплата за водоснабжения, за пользование холодной водой   </t>
  </si>
  <si>
    <t xml:space="preserve">Ассенизация (ЖБО) </t>
  </si>
  <si>
    <t xml:space="preserve">Вывоз ТБО </t>
  </si>
  <si>
    <t>Обязательное страхование автогражданской ответственности</t>
  </si>
  <si>
    <t xml:space="preserve">Курсы повышения квалификации </t>
  </si>
  <si>
    <t>Размещение материалов в газете "Заря"</t>
  </si>
  <si>
    <t xml:space="preserve">Приобретение жалюзей (горизонтальных и вертикальных)  </t>
  </si>
  <si>
    <t xml:space="preserve">Приобретение углового стеллажа </t>
  </si>
  <si>
    <t>Приобретение ГСМ</t>
  </si>
  <si>
    <t>Приобретение расходных материалов для оргтехники</t>
  </si>
  <si>
    <t xml:space="preserve">Запчасти для Шевроле Нива, Ваз 2110 </t>
  </si>
  <si>
    <t>Проведение опашки техникой на договорной основе с физ.лицами не являющиеся ИП</t>
  </si>
  <si>
    <t xml:space="preserve">ДГПХ тушение пожаров </t>
  </si>
  <si>
    <t>Зимнее содержание дорог</t>
  </si>
  <si>
    <t xml:space="preserve">Вывоз снега </t>
  </si>
  <si>
    <t xml:space="preserve">Вывоз щебня </t>
  </si>
  <si>
    <t xml:space="preserve">Отсыпка щебнем </t>
  </si>
  <si>
    <t>Грейдирование</t>
  </si>
  <si>
    <t xml:space="preserve">Покраска дорожной разметки </t>
  </si>
  <si>
    <t xml:space="preserve">Монтаж уличного освещения </t>
  </si>
  <si>
    <t xml:space="preserve">Приобретение уличных светильников </t>
  </si>
  <si>
    <t>Оплата за электроэнергию</t>
  </si>
  <si>
    <t xml:space="preserve">Оплата за энергосбережения </t>
  </si>
  <si>
    <t xml:space="preserve">Приобретение саженцев, цветочной рассады  </t>
  </si>
  <si>
    <t xml:space="preserve">Приобретение лески, масло, запчасти для травокосилки   </t>
  </si>
  <si>
    <t xml:space="preserve">Скашивание травы  на договорной основе с физ.лицами не являющиеся ИП </t>
  </si>
  <si>
    <t>Скашивание тополей, вырубка кустарников на договорной основе с физ.лицами не являющиеся ИП</t>
  </si>
  <si>
    <t xml:space="preserve">Скашивание дикорастущей конопли  вручную на договорной основе с физ.лицами не являющиеся ИП </t>
  </si>
  <si>
    <t xml:space="preserve">Скашивание дикорастущей конопли  автотехникой на договорной основе с физ.лицами не являющиеся ИП </t>
  </si>
  <si>
    <t xml:space="preserve">ГБУЗ Дезинсекционная станция. Противоклещевая обработка  </t>
  </si>
  <si>
    <t xml:space="preserve">Покраска контейнеров на договорной основе с физ.лицами не являющиеся ИП </t>
  </si>
  <si>
    <t xml:space="preserve">Ремонт детских площадок на договорной основе с физ.лицами не являющиеся ИП </t>
  </si>
  <si>
    <t xml:space="preserve">Новогоднее оформление </t>
  </si>
  <si>
    <t xml:space="preserve">Очистка русла реки на договорной основе с физ.лицами не являющиеся ИП </t>
  </si>
  <si>
    <t xml:space="preserve">Приобретение ГСМ </t>
  </si>
  <si>
    <t>Приобретение хоз.материалов (перчатки, кисти)</t>
  </si>
  <si>
    <t>Приобретение строительных материалов (штакетник)</t>
  </si>
  <si>
    <t xml:space="preserve">Уборка мусора ЦЗН на договорной основе с физ.лицами не являющиеся ИП </t>
  </si>
  <si>
    <t>Очистка мостов, тротуаров на договорной основе с физ.лицами не являющиеся ИП</t>
  </si>
  <si>
    <t>Очистка водопровод.труб и лотков на договорной основе с физ.лицами не являющиеся ИП</t>
  </si>
  <si>
    <t>Очистка от льда и снега на договорной основе с физ.лицами не являющиеся ИП</t>
  </si>
  <si>
    <t xml:space="preserve">Уборка мусора на договорной основе с физ.лицами не являющиеся ИП (техникой) </t>
  </si>
  <si>
    <t xml:space="preserve">Услуги смотрителя полигона </t>
  </si>
  <si>
    <t>Приобретение контейнеров</t>
  </si>
  <si>
    <t>Услуги по иммобилизации безнадзорных животных</t>
  </si>
  <si>
    <t xml:space="preserve">Присвоение адресов объектам адресации </t>
  </si>
  <si>
    <t xml:space="preserve">Приобретения ограждения на кладбище </t>
  </si>
  <si>
    <t xml:space="preserve">Пенсионное обеспечение </t>
  </si>
  <si>
    <t xml:space="preserve">Отсутствуют </t>
  </si>
  <si>
    <t>Обоснование невозможности применения для определения и обоснования НМЦК методов, указанных в части 1 статьи 22 Федерального закона № 44-ФЗ, а также обоснование метода определения и обоснования НМЦК, не предусмотренного частью 1 статьи 22 ФЗ</t>
  </si>
  <si>
    <t>Закупка у единственного поставщика (подрядчика, исполнителя)</t>
  </si>
  <si>
    <t>Электронный аукцион</t>
  </si>
  <si>
    <t xml:space="preserve">Техническое обслуживание оргтехники  </t>
  </si>
  <si>
    <t xml:space="preserve">Приобретение  монитора </t>
  </si>
  <si>
    <t>Приобретение МФУ</t>
  </si>
  <si>
    <t xml:space="preserve">Приобретение ИБП (источник бесперебойного питания) </t>
  </si>
  <si>
    <t>Приобретение ПК (прцессора)</t>
  </si>
  <si>
    <t xml:space="preserve">Техническое обслуживание автоматической пожарной сигнализации </t>
  </si>
  <si>
    <t>Приобретение шкафа</t>
  </si>
  <si>
    <t xml:space="preserve">Приобретение металлического шкафа </t>
  </si>
  <si>
    <t xml:space="preserve">Хозяйственные материалы </t>
  </si>
  <si>
    <t xml:space="preserve">Канцелярские принадлежности </t>
  </si>
  <si>
    <t>Услуги по обязательному страхованию членов добровольной дружины</t>
  </si>
  <si>
    <t>Приобретение дорожных знаков</t>
  </si>
  <si>
    <t>Приобретение дорожной краски</t>
  </si>
  <si>
    <t xml:space="preserve">Уборка мусора, ремонт забора на терретории клабищ </t>
  </si>
  <si>
    <t>Метод сопоставимых рыночных цен (анализа рынка)</t>
  </si>
  <si>
    <t>Ремонт автомобиля Шевроле Нива</t>
  </si>
  <si>
    <t xml:space="preserve">Ремонт автомобиля  Ваз 2110 </t>
  </si>
  <si>
    <t xml:space="preserve">Услуги смотрителя кладбища в деревне Пугачи </t>
  </si>
  <si>
    <t>Услуги смотрителя кладбища в селе Березово</t>
  </si>
  <si>
    <t>Услуги смотрителя кладбища в деревне Сухая речка</t>
  </si>
  <si>
    <t>Сумма контракта не превышает 100 000 руб.,а так же сроки заключения и следовательно выполнеения контракта  менше чем при выборе другого способа определения поставщика предлогаемые ст. 24 44-ФЗ</t>
  </si>
  <si>
    <t xml:space="preserve">Приобретение краски  </t>
  </si>
  <si>
    <t>№</t>
  </si>
  <si>
    <t>Наименование предмета контракта</t>
  </si>
  <si>
    <t>Ед. изм</t>
  </si>
  <si>
    <t>Кол-во</t>
  </si>
  <si>
    <t>Сайты в сети "Интернет"(руб./ед.изм.)</t>
  </si>
  <si>
    <t>Оценка однородности совокупности значений выявленных цен, используемых в расчете Н(М)ЦК</t>
  </si>
  <si>
    <t>Н(М)ЦК,  определяемая методом сопоставимых рыночных цен (анализа рынка)*</t>
  </si>
  <si>
    <t>http://technopoint.ru/product/b934a697e9a53330/215-monitor-lg-22mp58a-p-sale/characteristics/</t>
  </si>
  <si>
    <t>http://www.mvideo.ru/products/monitor-lg-22mp58d-p-30025653/specification</t>
  </si>
  <si>
    <t>http://www.dns-shop.ru/product/b934a697e9a53330/215-monitor-lg-22mp58a-p/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</si>
  <si>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</si>
  <si>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</si>
  <si>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</si>
  <si>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r>
      <rPr>
        <b/>
        <sz val="10"/>
        <color indexed="8"/>
        <rFont val="Times New Roman"/>
        <family val="1"/>
        <charset val="204"/>
      </rPr>
      <t>Расчет Н(М)ЦК по формуле</t>
    </r>
    <r>
      <rPr>
        <sz val="10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</si>
  <si>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(руб.)</t>
  </si>
  <si>
    <t>Цена за единицу изм. с округлением (вниз) до сотых долей после запятой (руб.)</t>
  </si>
  <si>
    <t>Н(М)ЦК контракта с учетом округления цены за единицу (руб.)</t>
  </si>
  <si>
    <t xml:space="preserve">Монитор </t>
  </si>
  <si>
    <t>шт.</t>
  </si>
  <si>
    <t>ИТОГО (П1+П2):</t>
  </si>
  <si>
    <t>В результате проведенного расчета Н(М)ЦК контракта составила:</t>
  </si>
  <si>
    <t>рублей</t>
  </si>
  <si>
    <t>После округления Н(М)ЦК контракта составила:</t>
  </si>
  <si>
    <t>16,00 тыс. рублей</t>
  </si>
  <si>
    <t>Рассчет Н(М)ЦК,  произвел:</t>
  </si>
  <si>
    <t>* При определении Н(М)ЦК, ЦКЕП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Данный Приказ не учитывает, что применение утвержденных формул определения Н(М)ЦК, ЦКЕП,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Большинство бухгалтерских программ, а также программное обеспечение реестра контрактов не позволяет проводить операции с такими значениями. Поэтому в случае необходимости Заказчиком применяется округление  (вниз) таких показателей.</t>
  </si>
  <si>
    <t>Приложение № 15</t>
  </si>
  <si>
    <t>Обоснование начальной (максимальной) цены контракта, (подрядчиком, исполнителем) (Н(М)ЦК)</t>
  </si>
  <si>
    <t>15'!H8</t>
  </si>
  <si>
    <t>http://www.mvideo.ru/product-list?Dy=1&amp;N=4294960950&amp;Nr=AND%28product.siteId%3ASite_45%2Cproduct.searchable%3A1%29&amp;Nrpp=12&amp;Ntt=%D0%9C%D0%A4%D0%A3+%D0%BB%D0%B0%D0%B7%D0%B5%D1%80%D0%BD%D0%BE%D0%B5+Pantum+%D0%9C6550NW&amp;Nty=1&amp;Nf=Price|BTWN+4545+8730</t>
  </si>
  <si>
    <t>http://technopoint.ru/product/7a612b72a2373361/mfu-lazernoe-pantum-m6550nw-sale/</t>
  </si>
  <si>
    <t>https://www.corpcentre.ru/search/?q=%D0%9C%D0%A4%D0%A3+%D0%BB%D0%B0%D0%B7%D0%B5%D1%80%D0%BD%D0%BE%D0%B5+Pantum+%D0%9C6550NW&amp;s=</t>
  </si>
  <si>
    <t xml:space="preserve">МФУ </t>
  </si>
  <si>
    <t>15,76 тыс. рублей</t>
  </si>
  <si>
    <t>Приложение № 16</t>
  </si>
  <si>
    <t>16'!H8</t>
  </si>
  <si>
    <t>http://technopoint.ru/product/04332a7dd2d06f9f/ibp-ippon-back-office-400-sale/</t>
  </si>
  <si>
    <t>http://kscom.ru/periferiya/istochniki-bespereboynogo-pitaniya/ibp/ibp-ippon-back-office-400-rj11.html</t>
  </si>
  <si>
    <t>http://www.dns-shop.ru/product/04332a7dd2d06f9f/ibp-ippon-back-office-400/</t>
  </si>
  <si>
    <t xml:space="preserve">ИБП </t>
  </si>
  <si>
    <t>17,24 тыс. рублей</t>
  </si>
  <si>
    <t>Приложение № 17</t>
  </si>
  <si>
    <t>17'!H8</t>
  </si>
  <si>
    <t>http://kscom.ru/kompyutery-noutbuki-i-planshety/kompyutery.html</t>
  </si>
  <si>
    <t>http://technopoint.ru/product/c176103a96fb3361/pk-dexp-aquilon-o116-sale/characteristics/</t>
  </si>
  <si>
    <t>http://www.dns-shop.ru/search/?q=%D0%9F%D0%9A+DEXP+Aquilon+O116</t>
  </si>
  <si>
    <t xml:space="preserve">ПК </t>
  </si>
  <si>
    <t>34,33 тыс. рублей</t>
  </si>
  <si>
    <t xml:space="preserve"> Приложение № 18</t>
  </si>
  <si>
    <t>18'!H8</t>
  </si>
  <si>
    <t>http://sidex.ru/otzivy-vladelcev.php?id=827012</t>
  </si>
  <si>
    <t>http://www.dns-shop.ru/product/6b1365f5aebe8a5a/kartridz-strujnyj-t2-ic-ccli-451bk-xl/</t>
  </si>
  <si>
    <t>http://kscom.ru/rashodnye-materialy/k-struynym-printeram/kartridzhi-struynye/kartridzh-pl-51645a-45-dlya-printerov-hp-dj-710c-712c-720c-722c-820c-cxi-cse-830c-832c-850c-cxi-855c-cse-cxi-870cse-cxi-880c-882c-890cse-cxi-895cse-cx.html</t>
  </si>
  <si>
    <t>Картридж струйный</t>
  </si>
  <si>
    <t>шт</t>
  </si>
  <si>
    <t>2,00 тыс. рублей</t>
  </si>
  <si>
    <t>Приложение № 19</t>
  </si>
  <si>
    <t>19'!H8</t>
  </si>
  <si>
    <t>http://www.42mir.ru/%D1%86%D0%B5%D0%BD%D1%8B/</t>
  </si>
  <si>
    <t>http://leroymerlin.ru/catalogue/dekor/zhalyuzi_rulonnye_shtory/</t>
  </si>
  <si>
    <t>http://www.kemabris.ru/%D1%86%D0%B5%D0%BD%D1%8B/</t>
  </si>
  <si>
    <t xml:space="preserve">Жалюзи </t>
  </si>
  <si>
    <t>18,56 тыс.  рублей</t>
  </si>
  <si>
    <t>Приложение № 30</t>
  </si>
  <si>
    <t>30'!H8</t>
  </si>
  <si>
    <t>http://officeplus.ru/catalog/alfa/</t>
  </si>
  <si>
    <t>http://kemerovo.kabinetof.ru/catalogue/personal/index_9037.html</t>
  </si>
  <si>
    <t>http://xn--80ackbb0bd4ah4a0h.com/alfa</t>
  </si>
  <si>
    <t xml:space="preserve"> Шкаф-стеллаж 5-уровней</t>
  </si>
  <si>
    <t>9,95 тыс. рублей</t>
  </si>
  <si>
    <t>Приложение № 31</t>
  </si>
  <si>
    <t>31'!H8</t>
  </si>
  <si>
    <t>http://officeplus.ru/catalog/alfa/stellazh_uglovoy_61_62_49/</t>
  </si>
  <si>
    <t>http://www.defo.ru/catalog/budget-new-oper/</t>
  </si>
  <si>
    <t>Стеллаж угловой </t>
  </si>
  <si>
    <t>4,99 тыс. рублей</t>
  </si>
  <si>
    <t>Приложение № 32</t>
  </si>
  <si>
    <t>32'!H8</t>
  </si>
  <si>
    <t>http://officeplus.ru/catalog/metallicheskie_shkafy/shkaf_sl_65t/</t>
  </si>
  <si>
    <t>http://kemsafe.ru/sejfy/product/view/27/370</t>
  </si>
  <si>
    <t>http://int-safe.com/index.php?route=product/product&amp;path=25_24&amp;product_id=403</t>
  </si>
  <si>
    <t xml:space="preserve">Шкаф </t>
  </si>
  <si>
    <t>4,50 тыс. рублей</t>
  </si>
  <si>
    <t>Приложение № 33</t>
  </si>
  <si>
    <t>33'!H8</t>
  </si>
  <si>
    <t>http://ctc42.ru/c1_0001.htm</t>
  </si>
  <si>
    <t>http://kemerovo.tiu.ru/Dorozhnye-znaki</t>
  </si>
  <si>
    <t>http://www.spm-kuzbass.ru/406.htm</t>
  </si>
  <si>
    <t>Дорожные знаки</t>
  </si>
  <si>
    <t>61,80 тыс. рублей</t>
  </si>
  <si>
    <t>Приложение № 48</t>
  </si>
  <si>
    <t>48'!H8</t>
  </si>
  <si>
    <t xml:space="preserve">Краска для дорожной разметки </t>
  </si>
  <si>
    <t>кг</t>
  </si>
  <si>
    <t>60,00 тыс.  рублей</t>
  </si>
  <si>
    <t>Приложение № 49</t>
  </si>
  <si>
    <t>49'!H8</t>
  </si>
  <si>
    <t>http://www.krasko.ru/catalog/beton/razmetka/15/</t>
  </si>
  <si>
    <t>http://kemerovo.tiu.ru/Kraska-dlya-razmetki-dorog.html</t>
  </si>
  <si>
    <t>http://kemerovo.regmarkets.ru/kraski-dlya-razmetki-dorog-43532/</t>
  </si>
  <si>
    <t>http://www.sibsad-pitomnik.ru/sadovye-cvety/mnogoletnie-cvety</t>
  </si>
  <si>
    <t>http://www.sibsemena.ru/</t>
  </si>
  <si>
    <t>http://uspehagro.ru/index.php?option=com_virtuemart&amp;Itemid=11</t>
  </si>
  <si>
    <t xml:space="preserve">Саженцы, цветочная рассада  </t>
  </si>
  <si>
    <t>5,20 тыс. рублей</t>
  </si>
  <si>
    <t>Приложение № 54</t>
  </si>
  <si>
    <t>54'!H8</t>
  </si>
  <si>
    <t>http://forest42.ru/uch/search.html/?nomen=%D0%BB%D0%B5%D1%81%D0%BA%D0%B0&amp;1c_search_enter=+%C2%A0%D0%9D%D0%B0%D0%B9%D1%82%D0%B8+%D0%BF%D0%BE%D0%B7%D0%B8%D1%86%D0%B8%D1%8E%C2%A0+</t>
  </si>
  <si>
    <t>http://leroymerlin.ru/catalogue/sad/aksessuary_dlya_tehniki/aksessuary_dlya_mototehniki/</t>
  </si>
  <si>
    <t>http://xn--42-9kc0beeoac0b.xn--p1ai/node/814</t>
  </si>
  <si>
    <t xml:space="preserve">Расходный материал (леска для травокосилки) </t>
  </si>
  <si>
    <t>м</t>
  </si>
  <si>
    <t xml:space="preserve">Масло для травокосилки </t>
  </si>
  <si>
    <t>л</t>
  </si>
  <si>
    <t xml:space="preserve">Запчасти для травокосилки </t>
  </si>
  <si>
    <t>Приложение № 55</t>
  </si>
  <si>
    <t>55'!H10</t>
  </si>
  <si>
    <t>http://leroymerlin.ru/catalogue/kraski/emali/emali2/13314631/</t>
  </si>
  <si>
    <t>http://sk42.ru/index.php?route=product/product&amp;path=521_596_602&amp;product_id=4706</t>
  </si>
  <si>
    <t>http://www.domocentr.ru/?s=%D1%8D%D0%BC%D0%B0%D0%BB%D1%8C&amp;post_type=product</t>
  </si>
  <si>
    <t>Краска (эмаль ПФ 115 зеленая)</t>
  </si>
  <si>
    <t>50,00 тыс. рублей</t>
  </si>
  <si>
    <t>Приложение № 66</t>
  </si>
  <si>
    <t>66'!H8</t>
  </si>
  <si>
    <t>http://region-td.ru/katalog/zabory/zabor-iz-metallicheskogo-shtaketnika/metallicheskij-shtaketnik-standart.html</t>
  </si>
  <si>
    <t>http://kemerovo.pulscen.ru/products/yevroshtaketnik_27194150</t>
  </si>
  <si>
    <t>http://kemerovo.pulscen.ru/products/metallocherepitsa_30621449</t>
  </si>
  <si>
    <t>Строительные материалы (штакетники)</t>
  </si>
  <si>
    <t xml:space="preserve">пог.м </t>
  </si>
  <si>
    <t>10,00 тыс. рублей</t>
  </si>
  <si>
    <t>Приложение № 68</t>
  </si>
  <si>
    <t>68'!H8</t>
  </si>
  <si>
    <t>http://kemerovo.propartner.ru/offers/musornyy-konteyner-0-75-m3-i8810947.html</t>
  </si>
  <si>
    <t>http://kemerovo.pulscen.ru/products/konteyner_tbo_0_75m3_21546754</t>
  </si>
  <si>
    <t>http://kemerovo.flagma.ru/konteyner-musorny-tbo-0-75m3-o1621153.html</t>
  </si>
  <si>
    <t xml:space="preserve">    Контейнер (мусорный ТБО 0,75м3)</t>
  </si>
  <si>
    <t xml:space="preserve">175,00 тыс. рублей </t>
  </si>
  <si>
    <t>Приложение № 76</t>
  </si>
  <si>
    <t>76'!H8</t>
  </si>
  <si>
    <t>http://kemerovo.tiu.ru/p13626651-metallicheskie-gazonnye-ograzhdeniya.html?utm_campaign</t>
  </si>
  <si>
    <t>http://region-td.ru/katalog/zabory/gazonnye-ograzhdeniya/ograzhdenie-gazonnoe-31.html</t>
  </si>
  <si>
    <t>http://www.podstarinu.ru/photo/1/ograzhdenija/96</t>
  </si>
  <si>
    <t>Ограждения на кладбище</t>
  </si>
  <si>
    <t>пог.м</t>
  </si>
  <si>
    <t xml:space="preserve">80,00 тыс. рублей </t>
  </si>
  <si>
    <t>Приложение № 83</t>
  </si>
  <si>
    <t>83'!H8</t>
  </si>
  <si>
    <t>-</t>
  </si>
  <si>
    <t xml:space="preserve">Абонентская плата за телефонные аппараты  </t>
  </si>
  <si>
    <t>Тарифный метод</t>
  </si>
  <si>
    <t>Объект закупки</t>
  </si>
  <si>
    <t>Ед. измерения</t>
  </si>
  <si>
    <t>НМЦ тариф</t>
  </si>
  <si>
    <t>В результате расчета начальная (максимальная) цена контракта  составляет :</t>
  </si>
  <si>
    <t>Начальная (максимальная) цена контракта включает в себя все затраты, накладные расходы, налоги (в т.ч. НДС), пошлины, страхование и прочие сборы, которые исполнитель государственного контракта должен оплачивать в соответствии с условиями государственного контракта или на иных основаниях.</t>
  </si>
  <si>
    <t>Дата подготовки обоснования НМЦК:</t>
  </si>
  <si>
    <t>Работник контрактной службы/Контрактный управляющий:</t>
  </si>
  <si>
    <t>Предельная цена руб. за ед.</t>
  </si>
  <si>
    <t>Объем услуг</t>
  </si>
  <si>
    <t xml:space="preserve">24,6 тыс. рублей </t>
  </si>
  <si>
    <t>мес</t>
  </si>
  <si>
    <t>Обоснование начальной (максимальной) цены контракта на оказание услуг связи</t>
  </si>
  <si>
    <t xml:space="preserve">Начальная (максимальная) цена контракта определена тарифным методом в соответствии с Методическими рекомендациями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исполнителем), утвержденными приказом Минэкономразвития России от 2 октября 2013 г. № 567. </t>
  </si>
  <si>
    <t xml:space="preserve">тыс. рублей </t>
  </si>
  <si>
    <t>Междугородняя связь</t>
  </si>
  <si>
    <t>1'!F7</t>
  </si>
  <si>
    <t>2'!F7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</si>
</sst>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[$-10419]###\ ###\ ##0.00"/>
  </numFmts>
  <fonts count="1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6" xfId="2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justify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2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 applyProtection="1">
      <alignment wrapText="1"/>
      <protection locked="0"/>
    </xf>
    <xf numFmtId="165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6" fillId="0" borderId="1" xfId="2" quotePrefix="1" applyBorder="1" applyAlignment="1" applyProtection="1">
      <alignment horizontal="center" vertical="center"/>
    </xf>
    <xf numFmtId="0" fontId="6" fillId="0" borderId="1" xfId="2" quotePrefix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8" fillId="0" borderId="4" xfId="1" applyNumberFormat="1" applyFont="1" applyBorder="1" applyAlignment="1">
      <alignment horizontal="center" vertical="center" wrapText="1"/>
    </xf>
    <xf numFmtId="0" fontId="0" fillId="2" borderId="0" xfId="0" applyFill="1"/>
    <xf numFmtId="4" fontId="15" fillId="2" borderId="0" xfId="0" applyNumberFormat="1" applyFont="1" applyFill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66" fontId="13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/>
    <xf numFmtId="0" fontId="0" fillId="0" borderId="0" xfId="0" applyAlignment="1"/>
    <xf numFmtId="2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4" fontId="15" fillId="2" borderId="0" xfId="0" applyNumberFormat="1" applyFont="1" applyFill="1" applyAlignment="1">
      <alignment horizontal="left" vertical="center"/>
    </xf>
    <xf numFmtId="4" fontId="15" fillId="2" borderId="5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16" fillId="2" borderId="12" xfId="0" applyNumberFormat="1" applyFont="1" applyFill="1" applyBorder="1" applyAlignment="1">
      <alignment horizontal="center" vertical="center" wrapText="1"/>
    </xf>
    <xf numFmtId="2" fontId="16" fillId="2" borderId="9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10</xdr:row>
      <xdr:rowOff>0</xdr:rowOff>
    </xdr:from>
    <xdr:ext cx="4371975" cy="1958613"/>
    <xdr:sp macro="" textlink="">
      <xdr:nvSpPr>
        <xdr:cNvPr id="3" name="TextBox 2"/>
        <xdr:cNvSpPr txBox="1"/>
      </xdr:nvSpPr>
      <xdr:spPr>
        <a:xfrm>
          <a:off x="1" y="5688807"/>
          <a:ext cx="4371975" cy="1958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 i="0">
              <a:latin typeface="Times New Roman" panose="02020603050405020304" pitchFamily="18" charset="0"/>
              <a:cs typeface="Times New Roman" panose="02020603050405020304" pitchFamily="18" charset="0"/>
            </a:rPr>
            <a:t>〖</a:t>
          </a:r>
          <a:r>
            <a:rPr lang="ru-RU" sz="1400" b="0" i="0">
              <a:latin typeface="Times New Roman" panose="02020603050405020304" pitchFamily="18" charset="0"/>
              <a:cs typeface="Times New Roman" panose="02020603050405020304" pitchFamily="18" charset="0"/>
            </a:rPr>
            <a:t>НЦМК〗^тариф=</a:t>
          </a:r>
          <a:r>
            <a:rPr lang="en-US" sz="1400" b="0" i="0">
              <a:latin typeface="Times New Roman" panose="02020603050405020304" pitchFamily="18" charset="0"/>
              <a:cs typeface="Times New Roman" panose="02020603050405020304" pitchFamily="18" charset="0"/>
            </a:rPr>
            <a:t>𝑣</a:t>
          </a:r>
          <a:r>
            <a:rPr lang="ru-RU" sz="1400" b="0" i="0">
              <a:latin typeface="Times New Roman" panose="02020603050405020304" pitchFamily="18" charset="0"/>
              <a:cs typeface="Times New Roman" panose="02020603050405020304" pitchFamily="18" charset="0"/>
            </a:rPr>
            <a:t>ц</a:t>
          </a:r>
          <a:r>
            <a:rPr lang="en-US" sz="1400" b="0" i="0">
              <a:latin typeface="Times New Roman" panose="02020603050405020304" pitchFamily="18" charset="0"/>
              <a:cs typeface="Times New Roman" panose="02020603050405020304" pitchFamily="18" charset="0"/>
            </a:rPr>
            <a:t>_</a:t>
          </a:r>
          <a:r>
            <a:rPr lang="ru-RU" sz="1400" b="0" i="0">
              <a:latin typeface="Times New Roman" panose="02020603050405020304" pitchFamily="18" charset="0"/>
              <a:cs typeface="Times New Roman" panose="02020603050405020304" pitchFamily="18" charset="0"/>
            </a:rPr>
            <a:t>тариф</a:t>
          </a:r>
          <a:endParaRPr lang="ru-RU" sz="14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4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〖</a:t>
          </a:r>
          <a:r>
            <a:rPr lang="ru-R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НЦМК〗^тариф</a:t>
          </a:r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НМЦК, определяемая тарифным методом;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 - количество (объем) закупаемого товара (работы, услуги);</a:t>
          </a:r>
        </a:p>
        <a:p>
          <a:r>
            <a:rPr lang="ru-R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ц</a:t>
          </a:r>
          <a:r>
            <a:rPr lang="en-US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</a:t>
          </a:r>
          <a:r>
            <a:rPr lang="ru-R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тариф</a:t>
          </a:r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цена (тариф) единицы товара, работы, услуги, установленная в рамках государственного регулирования цен (тарифов) или установленная муниципальным правовым актомю.</a:t>
          </a:r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10</xdr:row>
      <xdr:rowOff>0</xdr:rowOff>
    </xdr:from>
    <xdr:ext cx="4371975" cy="1958613"/>
    <xdr:sp macro="" textlink="">
      <xdr:nvSpPr>
        <xdr:cNvPr id="3" name="TextBox 2"/>
        <xdr:cNvSpPr txBox="1"/>
      </xdr:nvSpPr>
      <xdr:spPr>
        <a:xfrm>
          <a:off x="1" y="3762375"/>
          <a:ext cx="4371975" cy="1958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 i="0">
              <a:latin typeface="Times New Roman" panose="02020603050405020304" pitchFamily="18" charset="0"/>
              <a:cs typeface="Times New Roman" panose="02020603050405020304" pitchFamily="18" charset="0"/>
            </a:rPr>
            <a:t>〖</a:t>
          </a:r>
          <a:r>
            <a:rPr lang="ru-RU" sz="1400" b="0" i="0">
              <a:latin typeface="Times New Roman" panose="02020603050405020304" pitchFamily="18" charset="0"/>
              <a:cs typeface="Times New Roman" panose="02020603050405020304" pitchFamily="18" charset="0"/>
            </a:rPr>
            <a:t>НЦМК〗^тариф=</a:t>
          </a:r>
          <a:r>
            <a:rPr lang="en-US" sz="1400" b="0" i="0">
              <a:latin typeface="Times New Roman" panose="02020603050405020304" pitchFamily="18" charset="0"/>
              <a:cs typeface="Times New Roman" panose="02020603050405020304" pitchFamily="18" charset="0"/>
            </a:rPr>
            <a:t>𝑣</a:t>
          </a:r>
          <a:r>
            <a:rPr lang="ru-RU" sz="1400" b="0" i="0">
              <a:latin typeface="Times New Roman" panose="02020603050405020304" pitchFamily="18" charset="0"/>
              <a:cs typeface="Times New Roman" panose="02020603050405020304" pitchFamily="18" charset="0"/>
            </a:rPr>
            <a:t>ц</a:t>
          </a:r>
          <a:r>
            <a:rPr lang="en-US" sz="1400" b="0" i="0">
              <a:latin typeface="Times New Roman" panose="02020603050405020304" pitchFamily="18" charset="0"/>
              <a:cs typeface="Times New Roman" panose="02020603050405020304" pitchFamily="18" charset="0"/>
            </a:rPr>
            <a:t>_</a:t>
          </a:r>
          <a:r>
            <a:rPr lang="ru-RU" sz="1400" b="0" i="0">
              <a:latin typeface="Times New Roman" panose="02020603050405020304" pitchFamily="18" charset="0"/>
              <a:cs typeface="Times New Roman" panose="02020603050405020304" pitchFamily="18" charset="0"/>
            </a:rPr>
            <a:t>тариф</a:t>
          </a:r>
          <a:endParaRPr lang="ru-RU" sz="14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40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〖</a:t>
          </a:r>
          <a:r>
            <a:rPr lang="ru-R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НЦМК〗^тариф</a:t>
          </a:r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НМЦК, определяемая тарифным методом;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 - количество (объем) закупаемого товара (работы, услуги);</a:t>
          </a:r>
        </a:p>
        <a:p>
          <a:r>
            <a:rPr lang="ru-R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ц</a:t>
          </a:r>
          <a:r>
            <a:rPr lang="en-US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</a:t>
          </a:r>
          <a:r>
            <a:rPr lang="ru-RU" sz="1400" b="0" i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тариф</a:t>
          </a:r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цена (тариф) единицы товара, работы, услуги, установленная в рамках государственного регулирования цен (тарифов) или установленная муниципальным правовым актомю.</a:t>
          </a:r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105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0" y="2076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1504950</xdr:colOff>
      <xdr:row>3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27527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91600" y="2552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ctc42.ru/c1_0001.htm" TargetMode="External"/><Relationship Id="rId2" Type="http://schemas.openxmlformats.org/officeDocument/2006/relationships/hyperlink" Target="http://kemerovo.tiu.ru/Dorozhnye-znaki" TargetMode="External"/><Relationship Id="rId1" Type="http://schemas.openxmlformats.org/officeDocument/2006/relationships/hyperlink" Target="http://www.spm-kuzbass.ru/406.htm" TargetMode="External"/><Relationship Id="rId4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kemerovo.tiu.ru/Kraska-dlya-razmetki-dorog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://leroymerlin.ru/catalogue/sad/aksessuary_dlya_tehniki/aksessuary_dlya_mototehniki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dns-shop.ru/product/b934a697e9a53330/215-monitor-lg-22mp58a-p/" TargetMode="External"/><Relationship Id="rId1" Type="http://schemas.openxmlformats.org/officeDocument/2006/relationships/hyperlink" Target="http://www.mvideo.ru/products/monitor-lg-22mp58d-p-30025653/specification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kemerovo.kabinetof.ru/catalogue/personal/index_9037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1"/>
  <sheetViews>
    <sheetView tabSelected="1" zoomScale="80" zoomScaleNormal="80" workbookViewId="0">
      <selection activeCell="E7" sqref="E7:F8"/>
    </sheetView>
  </sheetViews>
  <sheetFormatPr defaultRowHeight="12.75"/>
  <cols>
    <col min="1" max="1" width="5.28515625" style="4" customWidth="1"/>
    <col min="2" max="2" width="6" style="4" customWidth="1"/>
    <col min="3" max="3" width="16" style="4" customWidth="1"/>
    <col min="4" max="4" width="10.5703125" style="4" customWidth="1"/>
    <col min="5" max="5" width="7.7109375" style="4" customWidth="1"/>
    <col min="6" max="6" width="15.28515625" style="4" customWidth="1"/>
    <col min="7" max="7" width="1.5703125" style="4" customWidth="1"/>
    <col min="8" max="8" width="16.7109375" style="4" customWidth="1"/>
    <col min="9" max="9" width="34.42578125" style="4" customWidth="1"/>
    <col min="10" max="12" width="15.7109375" style="4" customWidth="1"/>
    <col min="13" max="16384" width="9.140625" style="4"/>
  </cols>
  <sheetData>
    <row r="1" spans="1:12" ht="24.75" customHeight="1">
      <c r="J1" s="88" t="s">
        <v>16</v>
      </c>
      <c r="K1" s="88"/>
      <c r="L1" s="88"/>
    </row>
    <row r="2" spans="1:12" ht="61.5" customHeight="1">
      <c r="A2" s="86" t="s">
        <v>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37.5" customHeight="1">
      <c r="A3" s="89" t="s">
        <v>8</v>
      </c>
      <c r="B3" s="89"/>
      <c r="C3" s="89"/>
      <c r="D3" s="89"/>
      <c r="E3" s="90"/>
      <c r="F3" s="90"/>
      <c r="G3" s="11"/>
      <c r="H3" s="3"/>
      <c r="I3" s="3"/>
      <c r="J3" s="3"/>
      <c r="K3" s="2" t="s">
        <v>10</v>
      </c>
      <c r="L3" s="1"/>
    </row>
    <row r="4" spans="1:12">
      <c r="A4" s="87"/>
      <c r="B4" s="87"/>
      <c r="C4" s="87"/>
      <c r="D4" s="87"/>
    </row>
    <row r="5" spans="1:12" ht="174.75" customHeight="1">
      <c r="A5" s="16" t="s">
        <v>7</v>
      </c>
      <c r="B5" s="16" t="s">
        <v>11</v>
      </c>
      <c r="C5" s="16" t="s">
        <v>0</v>
      </c>
      <c r="D5" s="16" t="s">
        <v>17</v>
      </c>
      <c r="E5" s="83" t="s">
        <v>18</v>
      </c>
      <c r="F5" s="84"/>
      <c r="G5" s="83" t="s">
        <v>82</v>
      </c>
      <c r="H5" s="84"/>
      <c r="I5" s="22" t="s">
        <v>19</v>
      </c>
      <c r="J5" s="16" t="s">
        <v>1</v>
      </c>
      <c r="K5" s="16" t="s">
        <v>2</v>
      </c>
      <c r="L5" s="16" t="s">
        <v>3</v>
      </c>
    </row>
    <row r="6" spans="1:12" ht="15" customHeight="1">
      <c r="A6" s="16">
        <v>1</v>
      </c>
      <c r="B6" s="16">
        <v>2</v>
      </c>
      <c r="C6" s="16">
        <v>3</v>
      </c>
      <c r="D6" s="16">
        <v>4</v>
      </c>
      <c r="E6" s="83">
        <v>5</v>
      </c>
      <c r="F6" s="84"/>
      <c r="G6" s="83">
        <v>6</v>
      </c>
      <c r="H6" s="84"/>
      <c r="I6" s="22">
        <v>7</v>
      </c>
      <c r="J6" s="16">
        <v>8</v>
      </c>
      <c r="K6" s="16">
        <v>9</v>
      </c>
      <c r="L6" s="16">
        <v>10</v>
      </c>
    </row>
    <row r="7" spans="1:12" ht="150" customHeight="1">
      <c r="A7" s="16">
        <v>1</v>
      </c>
      <c r="B7" s="17"/>
      <c r="C7" s="13" t="s">
        <v>255</v>
      </c>
      <c r="D7" s="18">
        <v>48.2</v>
      </c>
      <c r="E7" s="129" t="s">
        <v>256</v>
      </c>
      <c r="F7" s="130"/>
      <c r="G7" s="83" t="s">
        <v>81</v>
      </c>
      <c r="H7" s="84"/>
      <c r="I7" s="58" t="s">
        <v>272</v>
      </c>
      <c r="J7" s="19" t="s">
        <v>83</v>
      </c>
      <c r="K7" s="16" t="s">
        <v>105</v>
      </c>
      <c r="L7" s="16" t="s">
        <v>81</v>
      </c>
    </row>
    <row r="8" spans="1:12" ht="150" customHeight="1">
      <c r="A8" s="16">
        <v>2</v>
      </c>
      <c r="B8" s="17"/>
      <c r="C8" s="13" t="s">
        <v>271</v>
      </c>
      <c r="D8" s="18">
        <v>6.8</v>
      </c>
      <c r="E8" s="129" t="s">
        <v>256</v>
      </c>
      <c r="F8" s="130"/>
      <c r="G8" s="83" t="s">
        <v>81</v>
      </c>
      <c r="H8" s="84"/>
      <c r="I8" s="58" t="s">
        <v>273</v>
      </c>
      <c r="J8" s="19" t="s">
        <v>83</v>
      </c>
      <c r="K8" s="16" t="s">
        <v>105</v>
      </c>
      <c r="L8" s="16" t="s">
        <v>81</v>
      </c>
    </row>
    <row r="9" spans="1:12" ht="150" customHeight="1">
      <c r="A9" s="16">
        <v>3</v>
      </c>
      <c r="B9" s="17"/>
      <c r="C9" s="13" t="s">
        <v>20</v>
      </c>
      <c r="D9" s="18">
        <v>24</v>
      </c>
      <c r="E9" s="83" t="s">
        <v>99</v>
      </c>
      <c r="F9" s="84"/>
      <c r="G9" s="83" t="s">
        <v>81</v>
      </c>
      <c r="H9" s="84"/>
      <c r="I9" s="22"/>
      <c r="J9" s="19" t="s">
        <v>83</v>
      </c>
      <c r="K9" s="16" t="s">
        <v>105</v>
      </c>
      <c r="L9" s="16" t="s">
        <v>81</v>
      </c>
    </row>
    <row r="10" spans="1:12" ht="150" customHeight="1">
      <c r="A10" s="16">
        <v>4</v>
      </c>
      <c r="B10" s="17"/>
      <c r="C10" s="13" t="s">
        <v>21</v>
      </c>
      <c r="D10" s="18">
        <v>44</v>
      </c>
      <c r="E10" s="83" t="s">
        <v>99</v>
      </c>
      <c r="F10" s="84"/>
      <c r="G10" s="83" t="s">
        <v>81</v>
      </c>
      <c r="H10" s="84"/>
      <c r="I10" s="22"/>
      <c r="J10" s="19" t="s">
        <v>83</v>
      </c>
      <c r="K10" s="16" t="s">
        <v>105</v>
      </c>
      <c r="L10" s="16" t="s">
        <v>81</v>
      </c>
    </row>
    <row r="11" spans="1:12" ht="150" customHeight="1">
      <c r="A11" s="16">
        <v>5</v>
      </c>
      <c r="B11" s="17"/>
      <c r="C11" s="13" t="s">
        <v>22</v>
      </c>
      <c r="D11" s="18">
        <v>30</v>
      </c>
      <c r="E11" s="83" t="s">
        <v>99</v>
      </c>
      <c r="F11" s="84"/>
      <c r="G11" s="83" t="s">
        <v>81</v>
      </c>
      <c r="H11" s="84"/>
      <c r="I11" s="22"/>
      <c r="J11" s="19" t="s">
        <v>83</v>
      </c>
      <c r="K11" s="16" t="s">
        <v>105</v>
      </c>
      <c r="L11" s="16" t="s">
        <v>81</v>
      </c>
    </row>
    <row r="12" spans="1:12" ht="150" customHeight="1">
      <c r="A12" s="16">
        <v>6</v>
      </c>
      <c r="B12" s="17"/>
      <c r="C12" s="13" t="s">
        <v>85</v>
      </c>
      <c r="D12" s="18">
        <v>20</v>
      </c>
      <c r="E12" s="83" t="s">
        <v>99</v>
      </c>
      <c r="F12" s="84"/>
      <c r="G12" s="83" t="s">
        <v>81</v>
      </c>
      <c r="H12" s="84"/>
      <c r="I12" s="22"/>
      <c r="J12" s="19" t="s">
        <v>83</v>
      </c>
      <c r="K12" s="16" t="s">
        <v>105</v>
      </c>
      <c r="L12" s="16" t="s">
        <v>81</v>
      </c>
    </row>
    <row r="13" spans="1:12" ht="150" customHeight="1">
      <c r="A13" s="16">
        <v>7</v>
      </c>
      <c r="B13" s="17"/>
      <c r="C13" s="13" t="s">
        <v>23</v>
      </c>
      <c r="D13" s="18">
        <v>20.7</v>
      </c>
      <c r="E13" s="83" t="s">
        <v>99</v>
      </c>
      <c r="F13" s="84"/>
      <c r="G13" s="83" t="s">
        <v>81</v>
      </c>
      <c r="H13" s="84"/>
      <c r="I13" s="22"/>
      <c r="J13" s="19" t="s">
        <v>83</v>
      </c>
      <c r="K13" s="16" t="s">
        <v>105</v>
      </c>
      <c r="L13" s="16" t="s">
        <v>81</v>
      </c>
    </row>
    <row r="14" spans="1:12" ht="150" customHeight="1">
      <c r="A14" s="16">
        <v>8</v>
      </c>
      <c r="B14" s="17"/>
      <c r="C14" s="13" t="s">
        <v>24</v>
      </c>
      <c r="D14" s="18">
        <v>12</v>
      </c>
      <c r="E14" s="83" t="s">
        <v>99</v>
      </c>
      <c r="F14" s="84"/>
      <c r="G14" s="83" t="s">
        <v>81</v>
      </c>
      <c r="H14" s="84"/>
      <c r="I14" s="22"/>
      <c r="J14" s="19" t="s">
        <v>83</v>
      </c>
      <c r="K14" s="16" t="s">
        <v>105</v>
      </c>
      <c r="L14" s="16" t="s">
        <v>81</v>
      </c>
    </row>
    <row r="15" spans="1:12" ht="150" customHeight="1">
      <c r="A15" s="16">
        <v>9</v>
      </c>
      <c r="B15" s="17"/>
      <c r="C15" s="13" t="s">
        <v>25</v>
      </c>
      <c r="D15" s="18">
        <v>64.569999999999993</v>
      </c>
      <c r="E15" s="83" t="s">
        <v>99</v>
      </c>
      <c r="F15" s="84"/>
      <c r="G15" s="83" t="s">
        <v>81</v>
      </c>
      <c r="H15" s="84"/>
      <c r="I15" s="22"/>
      <c r="J15" s="19" t="s">
        <v>83</v>
      </c>
      <c r="K15" s="16" t="s">
        <v>105</v>
      </c>
      <c r="L15" s="16" t="s">
        <v>81</v>
      </c>
    </row>
    <row r="16" spans="1:12" ht="150" customHeight="1">
      <c r="A16" s="16">
        <v>10</v>
      </c>
      <c r="B16" s="17"/>
      <c r="C16" s="13" t="s">
        <v>26</v>
      </c>
      <c r="D16" s="18">
        <v>6</v>
      </c>
      <c r="E16" s="83" t="s">
        <v>99</v>
      </c>
      <c r="F16" s="84"/>
      <c r="G16" s="83" t="s">
        <v>81</v>
      </c>
      <c r="H16" s="84"/>
      <c r="I16" s="22"/>
      <c r="J16" s="19" t="s">
        <v>83</v>
      </c>
      <c r="K16" s="16" t="s">
        <v>105</v>
      </c>
      <c r="L16" s="16" t="s">
        <v>81</v>
      </c>
    </row>
    <row r="17" spans="1:12" ht="150" customHeight="1">
      <c r="A17" s="16">
        <v>11</v>
      </c>
      <c r="B17" s="17"/>
      <c r="C17" s="13" t="s">
        <v>27</v>
      </c>
      <c r="D17" s="18">
        <v>6</v>
      </c>
      <c r="E17" s="83" t="s">
        <v>99</v>
      </c>
      <c r="F17" s="84"/>
      <c r="G17" s="83" t="s">
        <v>81</v>
      </c>
      <c r="H17" s="84"/>
      <c r="I17" s="22"/>
      <c r="J17" s="19" t="s">
        <v>83</v>
      </c>
      <c r="K17" s="16" t="s">
        <v>105</v>
      </c>
      <c r="L17" s="16" t="s">
        <v>81</v>
      </c>
    </row>
    <row r="18" spans="1:12" ht="150" customHeight="1">
      <c r="A18" s="16">
        <v>12</v>
      </c>
      <c r="B18" s="17"/>
      <c r="C18" s="13" t="s">
        <v>28</v>
      </c>
      <c r="D18" s="18">
        <v>15</v>
      </c>
      <c r="E18" s="83" t="s">
        <v>99</v>
      </c>
      <c r="F18" s="84"/>
      <c r="G18" s="83" t="s">
        <v>81</v>
      </c>
      <c r="H18" s="84"/>
      <c r="I18" s="22"/>
      <c r="J18" s="19" t="s">
        <v>83</v>
      </c>
      <c r="K18" s="16" t="s">
        <v>105</v>
      </c>
      <c r="L18" s="16" t="s">
        <v>81</v>
      </c>
    </row>
    <row r="19" spans="1:12" ht="150" customHeight="1">
      <c r="A19" s="16">
        <v>13</v>
      </c>
      <c r="B19" s="17"/>
      <c r="C19" s="13" t="s">
        <v>29</v>
      </c>
      <c r="D19" s="18">
        <v>23.4</v>
      </c>
      <c r="E19" s="83" t="s">
        <v>99</v>
      </c>
      <c r="F19" s="84"/>
      <c r="G19" s="83" t="s">
        <v>81</v>
      </c>
      <c r="H19" s="84"/>
      <c r="I19" s="22"/>
      <c r="J19" s="19" t="s">
        <v>83</v>
      </c>
      <c r="K19" s="16" t="s">
        <v>105</v>
      </c>
      <c r="L19" s="16" t="s">
        <v>81</v>
      </c>
    </row>
    <row r="20" spans="1:12" ht="150" customHeight="1">
      <c r="A20" s="16">
        <v>14</v>
      </c>
      <c r="B20" s="17"/>
      <c r="C20" s="13" t="s">
        <v>30</v>
      </c>
      <c r="D20" s="18">
        <v>19</v>
      </c>
      <c r="E20" s="83" t="s">
        <v>99</v>
      </c>
      <c r="F20" s="84"/>
      <c r="G20" s="83" t="s">
        <v>81</v>
      </c>
      <c r="H20" s="84"/>
      <c r="I20" s="22"/>
      <c r="J20" s="19" t="s">
        <v>83</v>
      </c>
      <c r="K20" s="16" t="s">
        <v>105</v>
      </c>
      <c r="L20" s="16" t="s">
        <v>81</v>
      </c>
    </row>
    <row r="21" spans="1:12" ht="150" customHeight="1">
      <c r="A21" s="16">
        <v>15</v>
      </c>
      <c r="B21" s="17"/>
      <c r="C21" s="13" t="s">
        <v>86</v>
      </c>
      <c r="D21" s="18">
        <v>16</v>
      </c>
      <c r="E21" s="83" t="s">
        <v>99</v>
      </c>
      <c r="F21" s="84"/>
      <c r="G21" s="83" t="s">
        <v>81</v>
      </c>
      <c r="H21" s="84"/>
      <c r="I21" s="57" t="s">
        <v>135</v>
      </c>
      <c r="J21" s="19" t="s">
        <v>83</v>
      </c>
      <c r="K21" s="16" t="s">
        <v>105</v>
      </c>
      <c r="L21" s="16" t="s">
        <v>81</v>
      </c>
    </row>
    <row r="22" spans="1:12" ht="150" customHeight="1">
      <c r="A22" s="16">
        <v>16</v>
      </c>
      <c r="B22" s="17"/>
      <c r="C22" s="13" t="s">
        <v>87</v>
      </c>
      <c r="D22" s="18">
        <v>15.76</v>
      </c>
      <c r="E22" s="83" t="s">
        <v>99</v>
      </c>
      <c r="F22" s="84"/>
      <c r="G22" s="83" t="s">
        <v>81</v>
      </c>
      <c r="H22" s="84"/>
      <c r="I22" s="58" t="s">
        <v>142</v>
      </c>
      <c r="J22" s="19" t="s">
        <v>83</v>
      </c>
      <c r="K22" s="16" t="s">
        <v>105</v>
      </c>
      <c r="L22" s="16" t="s">
        <v>81</v>
      </c>
    </row>
    <row r="23" spans="1:12" ht="150" customHeight="1">
      <c r="A23" s="16">
        <v>17</v>
      </c>
      <c r="B23" s="17"/>
      <c r="C23" s="13" t="s">
        <v>88</v>
      </c>
      <c r="D23" s="18">
        <v>17.239999999999998</v>
      </c>
      <c r="E23" s="83" t="s">
        <v>99</v>
      </c>
      <c r="F23" s="84"/>
      <c r="G23" s="83" t="s">
        <v>81</v>
      </c>
      <c r="H23" s="84"/>
      <c r="I23" s="58" t="s">
        <v>149</v>
      </c>
      <c r="J23" s="19" t="s">
        <v>83</v>
      </c>
      <c r="K23" s="16" t="s">
        <v>105</v>
      </c>
      <c r="L23" s="16" t="s">
        <v>81</v>
      </c>
    </row>
    <row r="24" spans="1:12" ht="150" customHeight="1">
      <c r="A24" s="16">
        <v>18</v>
      </c>
      <c r="B24" s="17"/>
      <c r="C24" s="13" t="s">
        <v>89</v>
      </c>
      <c r="D24" s="18">
        <v>34.33</v>
      </c>
      <c r="E24" s="83" t="s">
        <v>99</v>
      </c>
      <c r="F24" s="84"/>
      <c r="G24" s="83" t="s">
        <v>81</v>
      </c>
      <c r="H24" s="84"/>
      <c r="I24" s="58" t="s">
        <v>156</v>
      </c>
      <c r="J24" s="19" t="s">
        <v>83</v>
      </c>
      <c r="K24" s="16" t="s">
        <v>105</v>
      </c>
      <c r="L24" s="16" t="s">
        <v>81</v>
      </c>
    </row>
    <row r="25" spans="1:12" ht="150" customHeight="1">
      <c r="A25" s="16">
        <v>19</v>
      </c>
      <c r="B25" s="17"/>
      <c r="C25" s="13" t="s">
        <v>31</v>
      </c>
      <c r="D25" s="18">
        <v>2</v>
      </c>
      <c r="E25" s="83" t="s">
        <v>99</v>
      </c>
      <c r="F25" s="84"/>
      <c r="G25" s="83" t="s">
        <v>81</v>
      </c>
      <c r="H25" s="84"/>
      <c r="I25" s="58" t="s">
        <v>164</v>
      </c>
      <c r="J25" s="19" t="s">
        <v>83</v>
      </c>
      <c r="K25" s="16" t="s">
        <v>105</v>
      </c>
      <c r="L25" s="16" t="s">
        <v>81</v>
      </c>
    </row>
    <row r="26" spans="1:12" ht="80.099999999999994" customHeight="1">
      <c r="A26" s="16">
        <v>20</v>
      </c>
      <c r="B26" s="17"/>
      <c r="C26" s="131" t="s">
        <v>32</v>
      </c>
      <c r="D26" s="21">
        <v>837.6</v>
      </c>
      <c r="E26" s="83"/>
      <c r="F26" s="84"/>
      <c r="G26" s="83" t="s">
        <v>81</v>
      </c>
      <c r="H26" s="84"/>
      <c r="I26" s="22"/>
      <c r="J26" s="19" t="s">
        <v>84</v>
      </c>
      <c r="K26" s="17"/>
      <c r="L26" s="16" t="s">
        <v>81</v>
      </c>
    </row>
    <row r="27" spans="1:12" ht="150" customHeight="1">
      <c r="A27" s="16">
        <v>21</v>
      </c>
      <c r="B27" s="17"/>
      <c r="C27" s="131" t="s">
        <v>33</v>
      </c>
      <c r="D27" s="18">
        <v>4</v>
      </c>
      <c r="E27" s="83" t="s">
        <v>99</v>
      </c>
      <c r="F27" s="84"/>
      <c r="G27" s="83" t="s">
        <v>81</v>
      </c>
      <c r="H27" s="84"/>
      <c r="I27" s="22"/>
      <c r="J27" s="19" t="s">
        <v>83</v>
      </c>
      <c r="K27" s="16" t="s">
        <v>105</v>
      </c>
      <c r="L27" s="16" t="s">
        <v>81</v>
      </c>
    </row>
    <row r="28" spans="1:12" ht="150" customHeight="1">
      <c r="A28" s="16">
        <v>22</v>
      </c>
      <c r="B28" s="17"/>
      <c r="C28" s="13" t="s">
        <v>34</v>
      </c>
      <c r="D28" s="18">
        <v>21.3</v>
      </c>
      <c r="E28" s="83" t="s">
        <v>99</v>
      </c>
      <c r="F28" s="84"/>
      <c r="G28" s="83" t="s">
        <v>81</v>
      </c>
      <c r="H28" s="84"/>
      <c r="I28" s="22"/>
      <c r="J28" s="19" t="s">
        <v>83</v>
      </c>
      <c r="K28" s="16" t="s">
        <v>105</v>
      </c>
      <c r="L28" s="16" t="s">
        <v>81</v>
      </c>
    </row>
    <row r="29" spans="1:12" ht="150" customHeight="1">
      <c r="A29" s="16">
        <v>23</v>
      </c>
      <c r="B29" s="17"/>
      <c r="C29" s="13" t="s">
        <v>35</v>
      </c>
      <c r="D29" s="18">
        <v>11</v>
      </c>
      <c r="E29" s="83" t="s">
        <v>99</v>
      </c>
      <c r="F29" s="84"/>
      <c r="G29" s="83" t="s">
        <v>81</v>
      </c>
      <c r="H29" s="84"/>
      <c r="I29" s="22"/>
      <c r="J29" s="19" t="s">
        <v>83</v>
      </c>
      <c r="K29" s="16" t="s">
        <v>105</v>
      </c>
      <c r="L29" s="16" t="s">
        <v>81</v>
      </c>
    </row>
    <row r="30" spans="1:12" ht="150" customHeight="1">
      <c r="A30" s="16">
        <v>24</v>
      </c>
      <c r="B30" s="17"/>
      <c r="C30" s="13" t="s">
        <v>100</v>
      </c>
      <c r="D30" s="18">
        <v>57</v>
      </c>
      <c r="E30" s="83" t="s">
        <v>99</v>
      </c>
      <c r="F30" s="84"/>
      <c r="G30" s="83" t="s">
        <v>81</v>
      </c>
      <c r="H30" s="84"/>
      <c r="I30" s="22"/>
      <c r="J30" s="19" t="s">
        <v>83</v>
      </c>
      <c r="K30" s="16" t="s">
        <v>105</v>
      </c>
      <c r="L30" s="16" t="s">
        <v>81</v>
      </c>
    </row>
    <row r="31" spans="1:12" ht="150" customHeight="1">
      <c r="A31" s="16">
        <v>25</v>
      </c>
      <c r="B31" s="17"/>
      <c r="C31" s="13" t="s">
        <v>101</v>
      </c>
      <c r="D31" s="21">
        <v>50</v>
      </c>
      <c r="E31" s="83" t="s">
        <v>99</v>
      </c>
      <c r="F31" s="84"/>
      <c r="G31" s="83" t="s">
        <v>81</v>
      </c>
      <c r="H31" s="84"/>
      <c r="I31" s="22"/>
      <c r="J31" s="19" t="s">
        <v>83</v>
      </c>
      <c r="K31" s="16" t="s">
        <v>105</v>
      </c>
      <c r="L31" s="16" t="s">
        <v>81</v>
      </c>
    </row>
    <row r="32" spans="1:12" ht="150" customHeight="1">
      <c r="A32" s="16">
        <v>26</v>
      </c>
      <c r="B32" s="17"/>
      <c r="C32" s="13" t="s">
        <v>90</v>
      </c>
      <c r="D32" s="18">
        <v>18</v>
      </c>
      <c r="E32" s="83" t="s">
        <v>99</v>
      </c>
      <c r="F32" s="84"/>
      <c r="G32" s="83" t="s">
        <v>81</v>
      </c>
      <c r="H32" s="84"/>
      <c r="I32" s="22"/>
      <c r="J32" s="19" t="s">
        <v>83</v>
      </c>
      <c r="K32" s="16" t="s">
        <v>105</v>
      </c>
      <c r="L32" s="16" t="s">
        <v>81</v>
      </c>
    </row>
    <row r="33" spans="1:12" ht="150" customHeight="1">
      <c r="A33" s="16">
        <v>27</v>
      </c>
      <c r="B33" s="17"/>
      <c r="C33" s="13" t="s">
        <v>36</v>
      </c>
      <c r="D33" s="18">
        <v>20</v>
      </c>
      <c r="E33" s="83" t="s">
        <v>99</v>
      </c>
      <c r="F33" s="84"/>
      <c r="G33" s="83" t="s">
        <v>81</v>
      </c>
      <c r="H33" s="84"/>
      <c r="I33" s="22"/>
      <c r="J33" s="19" t="s">
        <v>83</v>
      </c>
      <c r="K33" s="16" t="s">
        <v>105</v>
      </c>
      <c r="L33" s="16" t="s">
        <v>81</v>
      </c>
    </row>
    <row r="34" spans="1:12" ht="150" customHeight="1">
      <c r="A34" s="16">
        <v>28</v>
      </c>
      <c r="B34" s="17"/>
      <c r="C34" s="13" t="s">
        <v>37</v>
      </c>
      <c r="D34" s="18">
        <v>10</v>
      </c>
      <c r="E34" s="83" t="s">
        <v>99</v>
      </c>
      <c r="F34" s="84"/>
      <c r="G34" s="83" t="s">
        <v>81</v>
      </c>
      <c r="H34" s="84"/>
      <c r="I34" s="22"/>
      <c r="J34" s="19" t="s">
        <v>83</v>
      </c>
      <c r="K34" s="16" t="s">
        <v>105</v>
      </c>
      <c r="L34" s="16" t="s">
        <v>81</v>
      </c>
    </row>
    <row r="35" spans="1:12" ht="150" customHeight="1">
      <c r="A35" s="16">
        <v>29</v>
      </c>
      <c r="B35" s="17"/>
      <c r="C35" s="13" t="s">
        <v>38</v>
      </c>
      <c r="D35" s="18">
        <v>99</v>
      </c>
      <c r="E35" s="83" t="s">
        <v>99</v>
      </c>
      <c r="F35" s="84"/>
      <c r="G35" s="83" t="s">
        <v>81</v>
      </c>
      <c r="H35" s="84"/>
      <c r="I35" s="22"/>
      <c r="J35" s="19" t="s">
        <v>83</v>
      </c>
      <c r="K35" s="16" t="s">
        <v>105</v>
      </c>
      <c r="L35" s="16" t="s">
        <v>81</v>
      </c>
    </row>
    <row r="36" spans="1:12" ht="150" customHeight="1">
      <c r="A36" s="16">
        <v>30</v>
      </c>
      <c r="B36" s="17"/>
      <c r="C36" s="13" t="s">
        <v>39</v>
      </c>
      <c r="D36" s="18">
        <v>18.559999999999999</v>
      </c>
      <c r="E36" s="83" t="s">
        <v>99</v>
      </c>
      <c r="F36" s="84"/>
      <c r="G36" s="83" t="s">
        <v>81</v>
      </c>
      <c r="H36" s="84"/>
      <c r="I36" s="58" t="s">
        <v>171</v>
      </c>
      <c r="J36" s="19" t="s">
        <v>83</v>
      </c>
      <c r="K36" s="16" t="s">
        <v>105</v>
      </c>
      <c r="L36" s="16" t="s">
        <v>81</v>
      </c>
    </row>
    <row r="37" spans="1:12" ht="150" customHeight="1">
      <c r="A37" s="16">
        <v>31</v>
      </c>
      <c r="B37" s="17"/>
      <c r="C37" s="13" t="s">
        <v>91</v>
      </c>
      <c r="D37" s="18">
        <v>9.9499999999999993</v>
      </c>
      <c r="E37" s="83" t="s">
        <v>99</v>
      </c>
      <c r="F37" s="84"/>
      <c r="G37" s="83" t="s">
        <v>81</v>
      </c>
      <c r="H37" s="84"/>
      <c r="I37" s="58" t="s">
        <v>178</v>
      </c>
      <c r="J37" s="19" t="s">
        <v>83</v>
      </c>
      <c r="K37" s="16" t="s">
        <v>105</v>
      </c>
      <c r="L37" s="16" t="s">
        <v>81</v>
      </c>
    </row>
    <row r="38" spans="1:12" ht="150" customHeight="1">
      <c r="A38" s="16">
        <v>32</v>
      </c>
      <c r="B38" s="17"/>
      <c r="C38" s="13" t="s">
        <v>40</v>
      </c>
      <c r="D38" s="18">
        <v>4.99</v>
      </c>
      <c r="E38" s="83" t="s">
        <v>99</v>
      </c>
      <c r="F38" s="84"/>
      <c r="G38" s="83" t="s">
        <v>81</v>
      </c>
      <c r="H38" s="84"/>
      <c r="I38" s="58" t="s">
        <v>184</v>
      </c>
      <c r="J38" s="19" t="s">
        <v>83</v>
      </c>
      <c r="K38" s="16" t="s">
        <v>105</v>
      </c>
      <c r="L38" s="16" t="s">
        <v>81</v>
      </c>
    </row>
    <row r="39" spans="1:12" ht="150" customHeight="1">
      <c r="A39" s="16">
        <v>33</v>
      </c>
      <c r="B39" s="17"/>
      <c r="C39" s="13" t="s">
        <v>92</v>
      </c>
      <c r="D39" s="18">
        <v>4.5</v>
      </c>
      <c r="E39" s="83" t="s">
        <v>99</v>
      </c>
      <c r="F39" s="84"/>
      <c r="G39" s="83" t="s">
        <v>81</v>
      </c>
      <c r="H39" s="84"/>
      <c r="I39" s="58" t="s">
        <v>191</v>
      </c>
      <c r="J39" s="19" t="s">
        <v>83</v>
      </c>
      <c r="K39" s="16" t="s">
        <v>105</v>
      </c>
      <c r="L39" s="16" t="s">
        <v>81</v>
      </c>
    </row>
    <row r="40" spans="1:12" ht="80.099999999999994" customHeight="1">
      <c r="A40" s="16">
        <v>34</v>
      </c>
      <c r="B40" s="17"/>
      <c r="C40" s="13" t="s">
        <v>41</v>
      </c>
      <c r="D40" s="21">
        <v>175</v>
      </c>
      <c r="E40" s="83" t="s">
        <v>99</v>
      </c>
      <c r="F40" s="84"/>
      <c r="G40" s="83" t="s">
        <v>81</v>
      </c>
      <c r="H40" s="84"/>
      <c r="I40" s="22"/>
      <c r="J40" s="19" t="s">
        <v>83</v>
      </c>
      <c r="K40" s="17"/>
      <c r="L40" s="16" t="s">
        <v>81</v>
      </c>
    </row>
    <row r="41" spans="1:12" ht="80.099999999999994" customHeight="1">
      <c r="A41" s="16">
        <v>35</v>
      </c>
      <c r="B41" s="17"/>
      <c r="C41" s="13" t="s">
        <v>42</v>
      </c>
      <c r="D41" s="18">
        <v>20</v>
      </c>
      <c r="E41" s="83" t="s">
        <v>99</v>
      </c>
      <c r="F41" s="84"/>
      <c r="G41" s="83" t="s">
        <v>81</v>
      </c>
      <c r="H41" s="84"/>
      <c r="I41" s="22"/>
      <c r="J41" s="19" t="s">
        <v>83</v>
      </c>
      <c r="K41" s="17"/>
      <c r="L41" s="16" t="s">
        <v>81</v>
      </c>
    </row>
    <row r="42" spans="1:12" ht="80.099999999999994" customHeight="1">
      <c r="A42" s="16">
        <v>36</v>
      </c>
      <c r="B42" s="17"/>
      <c r="C42" s="13" t="s">
        <v>93</v>
      </c>
      <c r="D42" s="18">
        <v>80</v>
      </c>
      <c r="E42" s="83" t="s">
        <v>99</v>
      </c>
      <c r="F42" s="84"/>
      <c r="G42" s="83" t="s">
        <v>81</v>
      </c>
      <c r="H42" s="84"/>
      <c r="I42" s="22"/>
      <c r="J42" s="19" t="s">
        <v>83</v>
      </c>
      <c r="K42" s="17"/>
      <c r="L42" s="16" t="s">
        <v>81</v>
      </c>
    </row>
    <row r="43" spans="1:12" ht="80.099999999999994" customHeight="1">
      <c r="A43" s="16">
        <v>37</v>
      </c>
      <c r="B43" s="17"/>
      <c r="C43" s="13" t="s">
        <v>94</v>
      </c>
      <c r="D43" s="18">
        <v>45</v>
      </c>
      <c r="E43" s="83" t="s">
        <v>99</v>
      </c>
      <c r="F43" s="84"/>
      <c r="G43" s="83" t="s">
        <v>81</v>
      </c>
      <c r="H43" s="84"/>
      <c r="I43" s="22"/>
      <c r="J43" s="19" t="s">
        <v>83</v>
      </c>
      <c r="K43" s="17"/>
      <c r="L43" s="16" t="s">
        <v>81</v>
      </c>
    </row>
    <row r="44" spans="1:12" ht="80.099999999999994" customHeight="1">
      <c r="A44" s="16">
        <v>38</v>
      </c>
      <c r="B44" s="17"/>
      <c r="C44" s="13" t="s">
        <v>43</v>
      </c>
      <c r="D44" s="18">
        <v>10</v>
      </c>
      <c r="E44" s="83" t="s">
        <v>99</v>
      </c>
      <c r="F44" s="84"/>
      <c r="G44" s="83" t="s">
        <v>81</v>
      </c>
      <c r="H44" s="84"/>
      <c r="I44" s="22"/>
      <c r="J44" s="19" t="s">
        <v>83</v>
      </c>
      <c r="K44" s="17"/>
      <c r="L44" s="16" t="s">
        <v>81</v>
      </c>
    </row>
    <row r="45" spans="1:12" ht="80.099999999999994" customHeight="1">
      <c r="A45" s="16">
        <v>39</v>
      </c>
      <c r="B45" s="17"/>
      <c r="C45" s="13" t="s">
        <v>44</v>
      </c>
      <c r="D45" s="18">
        <v>45</v>
      </c>
      <c r="E45" s="83" t="s">
        <v>99</v>
      </c>
      <c r="F45" s="84"/>
      <c r="G45" s="83" t="s">
        <v>81</v>
      </c>
      <c r="H45" s="84"/>
      <c r="I45" s="22"/>
      <c r="J45" s="19" t="s">
        <v>83</v>
      </c>
      <c r="K45" s="17"/>
      <c r="L45" s="16" t="s">
        <v>81</v>
      </c>
    </row>
    <row r="46" spans="1:12" ht="80.099999999999994" customHeight="1">
      <c r="A46" s="16">
        <v>40</v>
      </c>
      <c r="B46" s="17"/>
      <c r="C46" s="13" t="s">
        <v>45</v>
      </c>
      <c r="D46" s="18">
        <v>97.2</v>
      </c>
      <c r="E46" s="83" t="s">
        <v>99</v>
      </c>
      <c r="F46" s="84"/>
      <c r="G46" s="83" t="s">
        <v>81</v>
      </c>
      <c r="H46" s="84"/>
      <c r="I46" s="22"/>
      <c r="J46" s="19" t="s">
        <v>83</v>
      </c>
      <c r="K46" s="17"/>
      <c r="L46" s="16" t="s">
        <v>81</v>
      </c>
    </row>
    <row r="47" spans="1:12" ht="80.099999999999994" customHeight="1">
      <c r="A47" s="16">
        <v>41</v>
      </c>
      <c r="B47" s="17"/>
      <c r="C47" s="13" t="s">
        <v>95</v>
      </c>
      <c r="D47" s="18">
        <v>2.2999999999999998</v>
      </c>
      <c r="E47" s="83" t="s">
        <v>99</v>
      </c>
      <c r="F47" s="84"/>
      <c r="G47" s="83" t="s">
        <v>81</v>
      </c>
      <c r="H47" s="84"/>
      <c r="I47" s="22"/>
      <c r="J47" s="19" t="s">
        <v>83</v>
      </c>
      <c r="K47" s="17"/>
      <c r="L47" s="16" t="s">
        <v>81</v>
      </c>
    </row>
    <row r="48" spans="1:12" ht="80.099999999999994" customHeight="1">
      <c r="A48" s="16">
        <v>42</v>
      </c>
      <c r="B48" s="17"/>
      <c r="C48" s="13" t="s">
        <v>46</v>
      </c>
      <c r="D48" s="18">
        <v>2611</v>
      </c>
      <c r="E48" s="83"/>
      <c r="F48" s="84"/>
      <c r="G48" s="83" t="s">
        <v>81</v>
      </c>
      <c r="H48" s="84"/>
      <c r="I48" s="22"/>
      <c r="J48" s="19" t="s">
        <v>84</v>
      </c>
      <c r="K48" s="17"/>
      <c r="L48" s="16" t="s">
        <v>81</v>
      </c>
    </row>
    <row r="49" spans="1:12" ht="80.099999999999994" customHeight="1">
      <c r="A49" s="16">
        <v>43</v>
      </c>
      <c r="B49" s="17"/>
      <c r="C49" s="13" t="s">
        <v>47</v>
      </c>
      <c r="D49" s="21">
        <v>493.5</v>
      </c>
      <c r="E49" s="83" t="s">
        <v>99</v>
      </c>
      <c r="F49" s="84"/>
      <c r="G49" s="83" t="s">
        <v>81</v>
      </c>
      <c r="H49" s="84"/>
      <c r="I49" s="22"/>
      <c r="J49" s="19" t="s">
        <v>83</v>
      </c>
      <c r="K49" s="17"/>
      <c r="L49" s="16" t="s">
        <v>81</v>
      </c>
    </row>
    <row r="50" spans="1:12" ht="80.099999999999994" customHeight="1">
      <c r="A50" s="16">
        <v>44</v>
      </c>
      <c r="B50" s="17"/>
      <c r="C50" s="13" t="s">
        <v>48</v>
      </c>
      <c r="D50" s="21">
        <v>195.5</v>
      </c>
      <c r="E50" s="83" t="s">
        <v>99</v>
      </c>
      <c r="F50" s="84"/>
      <c r="G50" s="83" t="s">
        <v>81</v>
      </c>
      <c r="H50" s="84"/>
      <c r="I50" s="22"/>
      <c r="J50" s="19" t="s">
        <v>83</v>
      </c>
      <c r="K50" s="17"/>
      <c r="L50" s="16" t="s">
        <v>81</v>
      </c>
    </row>
    <row r="51" spans="1:12" ht="80.099999999999994" customHeight="1">
      <c r="A51" s="16">
        <v>45</v>
      </c>
      <c r="B51" s="17"/>
      <c r="C51" s="13" t="s">
        <v>49</v>
      </c>
      <c r="D51" s="21">
        <v>638.70000000000005</v>
      </c>
      <c r="E51" s="83" t="s">
        <v>99</v>
      </c>
      <c r="F51" s="84"/>
      <c r="G51" s="83" t="s">
        <v>81</v>
      </c>
      <c r="H51" s="84"/>
      <c r="I51" s="22"/>
      <c r="J51" s="19" t="s">
        <v>83</v>
      </c>
      <c r="K51" s="17"/>
      <c r="L51" s="16" t="s">
        <v>81</v>
      </c>
    </row>
    <row r="52" spans="1:12" ht="80.099999999999994" customHeight="1">
      <c r="A52" s="16">
        <v>46</v>
      </c>
      <c r="B52" s="17"/>
      <c r="C52" s="13" t="s">
        <v>50</v>
      </c>
      <c r="D52" s="21">
        <v>701</v>
      </c>
      <c r="E52" s="83" t="s">
        <v>99</v>
      </c>
      <c r="F52" s="84"/>
      <c r="G52" s="83" t="s">
        <v>81</v>
      </c>
      <c r="H52" s="84"/>
      <c r="I52" s="22"/>
      <c r="J52" s="19" t="s">
        <v>83</v>
      </c>
      <c r="K52" s="17"/>
      <c r="L52" s="16" t="s">
        <v>81</v>
      </c>
    </row>
    <row r="53" spans="1:12" ht="80.099999999999994" customHeight="1">
      <c r="A53" s="16">
        <v>47</v>
      </c>
      <c r="B53" s="17"/>
      <c r="C53" s="13" t="s">
        <v>51</v>
      </c>
      <c r="D53" s="21">
        <v>24.4</v>
      </c>
      <c r="E53" s="83" t="s">
        <v>99</v>
      </c>
      <c r="F53" s="84"/>
      <c r="G53" s="83" t="s">
        <v>81</v>
      </c>
      <c r="H53" s="84"/>
      <c r="I53" s="22"/>
      <c r="J53" s="19" t="s">
        <v>83</v>
      </c>
      <c r="K53" s="17"/>
      <c r="L53" s="16" t="s">
        <v>81</v>
      </c>
    </row>
    <row r="54" spans="1:12" ht="150" customHeight="1">
      <c r="A54" s="16">
        <v>48</v>
      </c>
      <c r="B54" s="17"/>
      <c r="C54" s="13" t="s">
        <v>96</v>
      </c>
      <c r="D54" s="18">
        <v>61.8</v>
      </c>
      <c r="E54" s="83" t="s">
        <v>99</v>
      </c>
      <c r="F54" s="84"/>
      <c r="G54" s="83" t="s">
        <v>81</v>
      </c>
      <c r="H54" s="84"/>
      <c r="I54" s="58" t="s">
        <v>198</v>
      </c>
      <c r="J54" s="19" t="s">
        <v>83</v>
      </c>
      <c r="K54" s="16" t="s">
        <v>105</v>
      </c>
      <c r="L54" s="16" t="s">
        <v>81</v>
      </c>
    </row>
    <row r="55" spans="1:12" ht="150" customHeight="1">
      <c r="A55" s="16">
        <v>49</v>
      </c>
      <c r="B55" s="17"/>
      <c r="C55" s="13" t="s">
        <v>97</v>
      </c>
      <c r="D55" s="18">
        <v>60</v>
      </c>
      <c r="E55" s="83" t="s">
        <v>99</v>
      </c>
      <c r="F55" s="84"/>
      <c r="G55" s="83" t="s">
        <v>81</v>
      </c>
      <c r="H55" s="84"/>
      <c r="I55" s="58" t="s">
        <v>203</v>
      </c>
      <c r="J55" s="19" t="s">
        <v>83</v>
      </c>
      <c r="K55" s="16" t="s">
        <v>105</v>
      </c>
      <c r="L55" s="16" t="s">
        <v>81</v>
      </c>
    </row>
    <row r="56" spans="1:12" ht="80.099999999999994" customHeight="1">
      <c r="A56" s="16">
        <v>50</v>
      </c>
      <c r="B56" s="17"/>
      <c r="C56" s="13" t="s">
        <v>52</v>
      </c>
      <c r="D56" s="21">
        <v>320</v>
      </c>
      <c r="E56" s="83" t="s">
        <v>99</v>
      </c>
      <c r="F56" s="84"/>
      <c r="G56" s="83" t="s">
        <v>81</v>
      </c>
      <c r="H56" s="84"/>
      <c r="I56" s="22"/>
      <c r="J56" s="19" t="s">
        <v>83</v>
      </c>
      <c r="K56" s="17"/>
      <c r="L56" s="16" t="s">
        <v>81</v>
      </c>
    </row>
    <row r="57" spans="1:12" ht="80.099999999999994" customHeight="1">
      <c r="A57" s="16">
        <v>51</v>
      </c>
      <c r="B57" s="17"/>
      <c r="C57" s="13" t="s">
        <v>53</v>
      </c>
      <c r="D57" s="21">
        <v>230</v>
      </c>
      <c r="E57" s="83" t="s">
        <v>99</v>
      </c>
      <c r="F57" s="84"/>
      <c r="G57" s="83" t="s">
        <v>81</v>
      </c>
      <c r="H57" s="84"/>
      <c r="I57" s="22"/>
      <c r="J57" s="19" t="s">
        <v>83</v>
      </c>
      <c r="K57" s="17"/>
      <c r="L57" s="16" t="s">
        <v>81</v>
      </c>
    </row>
    <row r="58" spans="1:12" ht="80.099999999999994" customHeight="1">
      <c r="A58" s="16">
        <v>52</v>
      </c>
      <c r="B58" s="17"/>
      <c r="C58" s="13" t="s">
        <v>54</v>
      </c>
      <c r="D58" s="21">
        <v>2536.6799999999998</v>
      </c>
      <c r="E58" s="83"/>
      <c r="F58" s="84"/>
      <c r="G58" s="83" t="s">
        <v>81</v>
      </c>
      <c r="H58" s="84"/>
      <c r="I58" s="22"/>
      <c r="J58" s="19" t="s">
        <v>84</v>
      </c>
      <c r="K58" s="17"/>
      <c r="L58" s="16" t="s">
        <v>81</v>
      </c>
    </row>
    <row r="59" spans="1:12" ht="80.099999999999994" customHeight="1">
      <c r="A59" s="16">
        <v>53</v>
      </c>
      <c r="B59" s="17"/>
      <c r="C59" s="13" t="s">
        <v>55</v>
      </c>
      <c r="D59" s="18">
        <v>1932.42</v>
      </c>
      <c r="E59" s="83"/>
      <c r="F59" s="84"/>
      <c r="G59" s="83" t="s">
        <v>81</v>
      </c>
      <c r="H59" s="84"/>
      <c r="I59" s="22"/>
      <c r="J59" s="19" t="s">
        <v>84</v>
      </c>
      <c r="K59" s="17"/>
      <c r="L59" s="16" t="s">
        <v>81</v>
      </c>
    </row>
    <row r="60" spans="1:12" ht="150" customHeight="1">
      <c r="A60" s="16">
        <v>54</v>
      </c>
      <c r="B60" s="17"/>
      <c r="C60" s="13" t="s">
        <v>56</v>
      </c>
      <c r="D60" s="18">
        <v>5.2</v>
      </c>
      <c r="E60" s="83" t="s">
        <v>99</v>
      </c>
      <c r="F60" s="84"/>
      <c r="G60" s="83" t="s">
        <v>81</v>
      </c>
      <c r="H60" s="84"/>
      <c r="I60" s="58" t="s">
        <v>213</v>
      </c>
      <c r="J60" s="19" t="s">
        <v>83</v>
      </c>
      <c r="K60" s="16" t="s">
        <v>105</v>
      </c>
      <c r="L60" s="16" t="s">
        <v>81</v>
      </c>
    </row>
    <row r="61" spans="1:12" ht="150" customHeight="1">
      <c r="A61" s="16">
        <v>55</v>
      </c>
      <c r="B61" s="17"/>
      <c r="C61" s="13" t="s">
        <v>57</v>
      </c>
      <c r="D61" s="18">
        <v>24.6</v>
      </c>
      <c r="E61" s="83" t="s">
        <v>99</v>
      </c>
      <c r="F61" s="84"/>
      <c r="G61" s="83" t="s">
        <v>81</v>
      </c>
      <c r="H61" s="84"/>
      <c r="I61" s="58" t="s">
        <v>223</v>
      </c>
      <c r="J61" s="19" t="s">
        <v>83</v>
      </c>
      <c r="K61" s="16" t="s">
        <v>105</v>
      </c>
      <c r="L61" s="16" t="s">
        <v>81</v>
      </c>
    </row>
    <row r="62" spans="1:12" ht="80.099999999999994" customHeight="1">
      <c r="A62" s="16">
        <v>56</v>
      </c>
      <c r="B62" s="17"/>
      <c r="C62" s="13" t="s">
        <v>58</v>
      </c>
      <c r="D62" s="21">
        <v>172</v>
      </c>
      <c r="E62" s="83" t="s">
        <v>99</v>
      </c>
      <c r="F62" s="84"/>
      <c r="G62" s="83" t="s">
        <v>81</v>
      </c>
      <c r="H62" s="84"/>
      <c r="I62" s="22"/>
      <c r="J62" s="19" t="s">
        <v>83</v>
      </c>
      <c r="K62" s="17"/>
      <c r="L62" s="16" t="s">
        <v>81</v>
      </c>
    </row>
    <row r="63" spans="1:12" ht="80.099999999999994" customHeight="1">
      <c r="A63" s="16">
        <v>57</v>
      </c>
      <c r="B63" s="17"/>
      <c r="C63" s="13" t="s">
        <v>59</v>
      </c>
      <c r="D63" s="18">
        <v>26</v>
      </c>
      <c r="E63" s="83" t="s">
        <v>99</v>
      </c>
      <c r="F63" s="84"/>
      <c r="G63" s="83" t="s">
        <v>81</v>
      </c>
      <c r="H63" s="84"/>
      <c r="I63" s="22"/>
      <c r="J63" s="19" t="s">
        <v>83</v>
      </c>
      <c r="K63" s="17"/>
      <c r="L63" s="16" t="s">
        <v>81</v>
      </c>
    </row>
    <row r="64" spans="1:12" ht="80.099999999999994" customHeight="1">
      <c r="A64" s="16">
        <v>58</v>
      </c>
      <c r="B64" s="17"/>
      <c r="C64" s="13" t="s">
        <v>60</v>
      </c>
      <c r="D64" s="21">
        <v>130</v>
      </c>
      <c r="E64" s="83" t="s">
        <v>99</v>
      </c>
      <c r="F64" s="84"/>
      <c r="G64" s="83" t="s">
        <v>81</v>
      </c>
      <c r="H64" s="84"/>
      <c r="I64" s="22"/>
      <c r="J64" s="19" t="s">
        <v>83</v>
      </c>
      <c r="K64" s="17"/>
      <c r="L64" s="16" t="s">
        <v>81</v>
      </c>
    </row>
    <row r="65" spans="1:12" ht="80.099999999999994" customHeight="1">
      <c r="A65" s="16">
        <v>59</v>
      </c>
      <c r="B65" s="17"/>
      <c r="C65" s="13" t="s">
        <v>61</v>
      </c>
      <c r="D65" s="18">
        <v>68</v>
      </c>
      <c r="E65" s="83" t="s">
        <v>99</v>
      </c>
      <c r="F65" s="84"/>
      <c r="G65" s="83" t="s">
        <v>81</v>
      </c>
      <c r="H65" s="84"/>
      <c r="I65" s="22"/>
      <c r="J65" s="19" t="s">
        <v>83</v>
      </c>
      <c r="K65" s="17"/>
      <c r="L65" s="16" t="s">
        <v>81</v>
      </c>
    </row>
    <row r="66" spans="1:12" ht="80.099999999999994" customHeight="1">
      <c r="A66" s="16">
        <v>60</v>
      </c>
      <c r="B66" s="17"/>
      <c r="C66" s="13" t="s">
        <v>62</v>
      </c>
      <c r="D66" s="18">
        <v>35</v>
      </c>
      <c r="E66" s="83" t="s">
        <v>99</v>
      </c>
      <c r="F66" s="84"/>
      <c r="G66" s="83" t="s">
        <v>81</v>
      </c>
      <c r="H66" s="84"/>
      <c r="I66" s="22"/>
      <c r="J66" s="19" t="s">
        <v>83</v>
      </c>
      <c r="K66" s="17"/>
      <c r="L66" s="16" t="s">
        <v>81</v>
      </c>
    </row>
    <row r="67" spans="1:12" ht="80.099999999999994" customHeight="1">
      <c r="A67" s="16">
        <v>61</v>
      </c>
      <c r="B67" s="17"/>
      <c r="C67" s="13" t="s">
        <v>63</v>
      </c>
      <c r="D67" s="18">
        <v>99.2</v>
      </c>
      <c r="E67" s="83" t="s">
        <v>99</v>
      </c>
      <c r="F67" s="84"/>
      <c r="G67" s="83" t="s">
        <v>81</v>
      </c>
      <c r="H67" s="84"/>
      <c r="I67" s="22"/>
      <c r="J67" s="19" t="s">
        <v>83</v>
      </c>
      <c r="K67" s="17"/>
      <c r="L67" s="16" t="s">
        <v>81</v>
      </c>
    </row>
    <row r="68" spans="1:12" ht="80.099999999999994" customHeight="1">
      <c r="A68" s="16">
        <v>62</v>
      </c>
      <c r="B68" s="17"/>
      <c r="C68" s="13" t="s">
        <v>64</v>
      </c>
      <c r="D68" s="18">
        <v>63</v>
      </c>
      <c r="E68" s="83" t="s">
        <v>99</v>
      </c>
      <c r="F68" s="84"/>
      <c r="G68" s="83" t="s">
        <v>81</v>
      </c>
      <c r="H68" s="84"/>
      <c r="I68" s="22"/>
      <c r="J68" s="19" t="s">
        <v>83</v>
      </c>
      <c r="K68" s="17"/>
      <c r="L68" s="16" t="s">
        <v>81</v>
      </c>
    </row>
    <row r="69" spans="1:12" ht="80.099999999999994" customHeight="1">
      <c r="A69" s="16">
        <v>63</v>
      </c>
      <c r="B69" s="17"/>
      <c r="C69" s="13" t="s">
        <v>65</v>
      </c>
      <c r="D69" s="18">
        <v>30</v>
      </c>
      <c r="E69" s="83" t="s">
        <v>99</v>
      </c>
      <c r="F69" s="84"/>
      <c r="G69" s="83" t="s">
        <v>81</v>
      </c>
      <c r="H69" s="84"/>
      <c r="I69" s="22"/>
      <c r="J69" s="19" t="s">
        <v>83</v>
      </c>
      <c r="K69" s="17"/>
      <c r="L69" s="16" t="s">
        <v>81</v>
      </c>
    </row>
    <row r="70" spans="1:12" ht="80.099999999999994" customHeight="1">
      <c r="A70" s="16">
        <v>64</v>
      </c>
      <c r="B70" s="17"/>
      <c r="C70" s="13" t="s">
        <v>66</v>
      </c>
      <c r="D70" s="18">
        <v>63</v>
      </c>
      <c r="E70" s="83" t="s">
        <v>99</v>
      </c>
      <c r="F70" s="84"/>
      <c r="G70" s="83" t="s">
        <v>81</v>
      </c>
      <c r="H70" s="84"/>
      <c r="I70" s="22"/>
      <c r="J70" s="19" t="s">
        <v>83</v>
      </c>
      <c r="K70" s="17"/>
      <c r="L70" s="16" t="s">
        <v>81</v>
      </c>
    </row>
    <row r="71" spans="1:12" ht="80.099999999999994" customHeight="1">
      <c r="A71" s="16">
        <v>65</v>
      </c>
      <c r="B71" s="17"/>
      <c r="C71" s="13" t="s">
        <v>67</v>
      </c>
      <c r="D71" s="21">
        <v>182</v>
      </c>
      <c r="E71" s="83" t="s">
        <v>99</v>
      </c>
      <c r="F71" s="84"/>
      <c r="G71" s="83" t="s">
        <v>81</v>
      </c>
      <c r="H71" s="84"/>
      <c r="I71" s="22"/>
      <c r="J71" s="19" t="s">
        <v>83</v>
      </c>
      <c r="K71" s="17"/>
      <c r="L71" s="16" t="s">
        <v>81</v>
      </c>
    </row>
    <row r="72" spans="1:12" ht="150" customHeight="1">
      <c r="A72" s="16">
        <v>66</v>
      </c>
      <c r="B72" s="17"/>
      <c r="C72" s="13" t="s">
        <v>106</v>
      </c>
      <c r="D72" s="18">
        <v>50</v>
      </c>
      <c r="E72" s="83" t="s">
        <v>99</v>
      </c>
      <c r="F72" s="84"/>
      <c r="G72" s="83" t="s">
        <v>81</v>
      </c>
      <c r="H72" s="84"/>
      <c r="I72" s="58" t="s">
        <v>230</v>
      </c>
      <c r="J72" s="19" t="s">
        <v>83</v>
      </c>
      <c r="K72" s="16" t="s">
        <v>105</v>
      </c>
      <c r="L72" s="16" t="s">
        <v>81</v>
      </c>
    </row>
    <row r="73" spans="1:12" ht="80.099999999999994" customHeight="1">
      <c r="A73" s="16">
        <v>67</v>
      </c>
      <c r="B73" s="17"/>
      <c r="C73" s="13" t="s">
        <v>68</v>
      </c>
      <c r="D73" s="18">
        <v>48.2</v>
      </c>
      <c r="E73" s="83" t="s">
        <v>99</v>
      </c>
      <c r="F73" s="84"/>
      <c r="G73" s="83" t="s">
        <v>81</v>
      </c>
      <c r="H73" s="84"/>
      <c r="I73" s="22"/>
      <c r="J73" s="19" t="s">
        <v>83</v>
      </c>
      <c r="K73" s="17"/>
      <c r="L73" s="16" t="s">
        <v>81</v>
      </c>
    </row>
    <row r="74" spans="1:12" ht="150" customHeight="1">
      <c r="A74" s="16">
        <v>68</v>
      </c>
      <c r="B74" s="17"/>
      <c r="C74" s="13" t="s">
        <v>69</v>
      </c>
      <c r="D74" s="18">
        <v>10</v>
      </c>
      <c r="E74" s="83" t="s">
        <v>99</v>
      </c>
      <c r="F74" s="84"/>
      <c r="G74" s="83" t="s">
        <v>81</v>
      </c>
      <c r="H74" s="84"/>
      <c r="I74" s="58" t="s">
        <v>238</v>
      </c>
      <c r="J74" s="19" t="s">
        <v>83</v>
      </c>
      <c r="K74" s="16" t="s">
        <v>105</v>
      </c>
      <c r="L74" s="16" t="s">
        <v>81</v>
      </c>
    </row>
    <row r="75" spans="1:12" ht="80.099999999999994" customHeight="1">
      <c r="A75" s="16">
        <v>69</v>
      </c>
      <c r="B75" s="17"/>
      <c r="C75" s="13" t="s">
        <v>70</v>
      </c>
      <c r="D75" s="21">
        <v>300</v>
      </c>
      <c r="E75" s="83" t="s">
        <v>99</v>
      </c>
      <c r="F75" s="84"/>
      <c r="G75" s="83" t="s">
        <v>81</v>
      </c>
      <c r="H75" s="84"/>
      <c r="I75" s="22"/>
      <c r="J75" s="19" t="s">
        <v>83</v>
      </c>
      <c r="K75" s="17"/>
      <c r="L75" s="16" t="s">
        <v>81</v>
      </c>
    </row>
    <row r="76" spans="1:12" ht="80.099999999999994" customHeight="1">
      <c r="A76" s="16">
        <v>70</v>
      </c>
      <c r="B76" s="17"/>
      <c r="C76" s="13" t="s">
        <v>71</v>
      </c>
      <c r="D76" s="21">
        <v>300</v>
      </c>
      <c r="E76" s="83" t="s">
        <v>99</v>
      </c>
      <c r="F76" s="84"/>
      <c r="G76" s="83" t="s">
        <v>81</v>
      </c>
      <c r="H76" s="84"/>
      <c r="I76" s="22"/>
      <c r="J76" s="19" t="s">
        <v>83</v>
      </c>
      <c r="K76" s="17"/>
      <c r="L76" s="16" t="s">
        <v>81</v>
      </c>
    </row>
    <row r="77" spans="1:12" ht="80.099999999999994" customHeight="1">
      <c r="A77" s="16">
        <v>71</v>
      </c>
      <c r="B77" s="17"/>
      <c r="C77" s="13" t="s">
        <v>72</v>
      </c>
      <c r="D77" s="21">
        <v>300</v>
      </c>
      <c r="E77" s="83" t="s">
        <v>99</v>
      </c>
      <c r="F77" s="84"/>
      <c r="G77" s="83" t="s">
        <v>81</v>
      </c>
      <c r="H77" s="84"/>
      <c r="I77" s="22"/>
      <c r="J77" s="19" t="s">
        <v>83</v>
      </c>
      <c r="K77" s="17"/>
      <c r="L77" s="16" t="s">
        <v>81</v>
      </c>
    </row>
    <row r="78" spans="1:12" ht="80.099999999999994" customHeight="1">
      <c r="A78" s="16">
        <v>72</v>
      </c>
      <c r="B78" s="17"/>
      <c r="C78" s="13" t="s">
        <v>73</v>
      </c>
      <c r="D78" s="21">
        <v>314</v>
      </c>
      <c r="E78" s="83" t="s">
        <v>99</v>
      </c>
      <c r="F78" s="84"/>
      <c r="G78" s="83" t="s">
        <v>81</v>
      </c>
      <c r="H78" s="84"/>
      <c r="I78" s="22" t="s">
        <v>254</v>
      </c>
      <c r="J78" s="19" t="s">
        <v>83</v>
      </c>
      <c r="K78" s="17"/>
      <c r="L78" s="16" t="s">
        <v>81</v>
      </c>
    </row>
    <row r="79" spans="1:12" ht="80.099999999999994" customHeight="1">
      <c r="A79" s="16">
        <v>73</v>
      </c>
      <c r="B79" s="17"/>
      <c r="C79" s="13" t="s">
        <v>35</v>
      </c>
      <c r="D79" s="21">
        <v>720</v>
      </c>
      <c r="E79" s="83" t="s">
        <v>99</v>
      </c>
      <c r="F79" s="84"/>
      <c r="G79" s="83" t="s">
        <v>81</v>
      </c>
      <c r="H79" s="84"/>
      <c r="I79" s="22" t="s">
        <v>254</v>
      </c>
      <c r="J79" s="19" t="s">
        <v>83</v>
      </c>
      <c r="K79" s="17"/>
      <c r="L79" s="16" t="s">
        <v>81</v>
      </c>
    </row>
    <row r="80" spans="1:12" ht="80.099999999999994" customHeight="1">
      <c r="A80" s="16">
        <v>74</v>
      </c>
      <c r="B80" s="17"/>
      <c r="C80" s="13" t="s">
        <v>74</v>
      </c>
      <c r="D80" s="21">
        <v>850.3</v>
      </c>
      <c r="E80" s="83" t="s">
        <v>99</v>
      </c>
      <c r="F80" s="84"/>
      <c r="G80" s="83" t="s">
        <v>81</v>
      </c>
      <c r="H80" s="84"/>
      <c r="I80" s="22" t="s">
        <v>254</v>
      </c>
      <c r="J80" s="19" t="s">
        <v>83</v>
      </c>
      <c r="K80" s="17"/>
      <c r="L80" s="16" t="s">
        <v>81</v>
      </c>
    </row>
    <row r="81" spans="1:12" ht="80.099999999999994" customHeight="1">
      <c r="A81" s="16">
        <v>75</v>
      </c>
      <c r="B81" s="17"/>
      <c r="C81" s="13" t="s">
        <v>75</v>
      </c>
      <c r="D81" s="21">
        <v>64.2</v>
      </c>
      <c r="E81" s="83" t="s">
        <v>99</v>
      </c>
      <c r="F81" s="84"/>
      <c r="G81" s="83" t="s">
        <v>81</v>
      </c>
      <c r="H81" s="84"/>
      <c r="I81" s="22" t="s">
        <v>254</v>
      </c>
      <c r="J81" s="19" t="s">
        <v>83</v>
      </c>
      <c r="K81" s="17"/>
      <c r="L81" s="16" t="s">
        <v>81</v>
      </c>
    </row>
    <row r="82" spans="1:12" ht="150" customHeight="1">
      <c r="A82" s="16">
        <v>76</v>
      </c>
      <c r="B82" s="17"/>
      <c r="C82" s="14" t="s">
        <v>76</v>
      </c>
      <c r="D82" s="21">
        <v>175</v>
      </c>
      <c r="E82" s="83" t="s">
        <v>99</v>
      </c>
      <c r="F82" s="84"/>
      <c r="G82" s="83" t="s">
        <v>81</v>
      </c>
      <c r="H82" s="84"/>
      <c r="I82" s="58" t="s">
        <v>245</v>
      </c>
      <c r="J82" s="19" t="s">
        <v>83</v>
      </c>
      <c r="K82" s="17"/>
      <c r="L82" s="16" t="s">
        <v>81</v>
      </c>
    </row>
    <row r="83" spans="1:12" ht="80.099999999999994" customHeight="1">
      <c r="A83" s="16">
        <v>77</v>
      </c>
      <c r="B83" s="17"/>
      <c r="C83" s="13" t="s">
        <v>77</v>
      </c>
      <c r="D83" s="18">
        <v>60</v>
      </c>
      <c r="E83" s="83" t="s">
        <v>99</v>
      </c>
      <c r="F83" s="84"/>
      <c r="G83" s="83" t="s">
        <v>81</v>
      </c>
      <c r="H83" s="84"/>
      <c r="I83" s="22" t="s">
        <v>254</v>
      </c>
      <c r="J83" s="19" t="s">
        <v>83</v>
      </c>
      <c r="K83" s="17"/>
      <c r="L83" s="16" t="s">
        <v>81</v>
      </c>
    </row>
    <row r="84" spans="1:12" ht="80.099999999999994" customHeight="1">
      <c r="A84" s="16">
        <v>78</v>
      </c>
      <c r="B84" s="17"/>
      <c r="C84" s="13" t="s">
        <v>78</v>
      </c>
      <c r="D84" s="18">
        <v>10</v>
      </c>
      <c r="E84" s="83" t="s">
        <v>99</v>
      </c>
      <c r="F84" s="84"/>
      <c r="G84" s="83" t="s">
        <v>81</v>
      </c>
      <c r="H84" s="84"/>
      <c r="I84" s="22" t="s">
        <v>254</v>
      </c>
      <c r="J84" s="19" t="s">
        <v>83</v>
      </c>
      <c r="K84" s="17"/>
      <c r="L84" s="16" t="s">
        <v>81</v>
      </c>
    </row>
    <row r="85" spans="1:12" ht="80.099999999999994" customHeight="1">
      <c r="A85" s="16">
        <v>79</v>
      </c>
      <c r="B85" s="17"/>
      <c r="C85" s="15" t="s">
        <v>98</v>
      </c>
      <c r="D85" s="20">
        <v>80</v>
      </c>
      <c r="E85" s="83" t="s">
        <v>99</v>
      </c>
      <c r="F85" s="84"/>
      <c r="G85" s="83" t="s">
        <v>81</v>
      </c>
      <c r="H85" s="84"/>
      <c r="I85" s="22" t="s">
        <v>254</v>
      </c>
      <c r="J85" s="19" t="s">
        <v>83</v>
      </c>
      <c r="K85" s="17"/>
      <c r="L85" s="16" t="s">
        <v>81</v>
      </c>
    </row>
    <row r="86" spans="1:12" ht="80.099999999999994" customHeight="1">
      <c r="A86" s="16">
        <v>80</v>
      </c>
      <c r="B86" s="17"/>
      <c r="C86" s="15" t="s">
        <v>102</v>
      </c>
      <c r="D86" s="21">
        <v>55</v>
      </c>
      <c r="E86" s="83" t="s">
        <v>99</v>
      </c>
      <c r="F86" s="84"/>
      <c r="G86" s="83" t="s">
        <v>81</v>
      </c>
      <c r="H86" s="84"/>
      <c r="I86" s="22" t="s">
        <v>254</v>
      </c>
      <c r="J86" s="19" t="s">
        <v>83</v>
      </c>
      <c r="K86" s="17"/>
      <c r="L86" s="16" t="s">
        <v>81</v>
      </c>
    </row>
    <row r="87" spans="1:12" ht="80.099999999999994" customHeight="1">
      <c r="A87" s="16">
        <v>81</v>
      </c>
      <c r="B87" s="17"/>
      <c r="C87" s="15" t="s">
        <v>103</v>
      </c>
      <c r="D87" s="21">
        <v>55</v>
      </c>
      <c r="E87" s="83" t="s">
        <v>99</v>
      </c>
      <c r="F87" s="84"/>
      <c r="G87" s="83" t="s">
        <v>81</v>
      </c>
      <c r="H87" s="84"/>
      <c r="I87" s="22" t="s">
        <v>254</v>
      </c>
      <c r="J87" s="19" t="s">
        <v>83</v>
      </c>
      <c r="K87" s="17"/>
      <c r="L87" s="16" t="s">
        <v>81</v>
      </c>
    </row>
    <row r="88" spans="1:12" ht="80.099999999999994" customHeight="1">
      <c r="A88" s="16">
        <v>82</v>
      </c>
      <c r="B88" s="17"/>
      <c r="C88" s="15" t="s">
        <v>104</v>
      </c>
      <c r="D88" s="21">
        <v>40</v>
      </c>
      <c r="E88" s="83" t="s">
        <v>99</v>
      </c>
      <c r="F88" s="84"/>
      <c r="G88" s="83" t="s">
        <v>81</v>
      </c>
      <c r="H88" s="84"/>
      <c r="I88" s="22" t="s">
        <v>254</v>
      </c>
      <c r="J88" s="19" t="s">
        <v>83</v>
      </c>
      <c r="K88" s="17"/>
      <c r="L88" s="16" t="s">
        <v>81</v>
      </c>
    </row>
    <row r="89" spans="1:12" ht="150" customHeight="1">
      <c r="A89" s="16">
        <v>83</v>
      </c>
      <c r="B89" s="17"/>
      <c r="C89" s="15" t="s">
        <v>79</v>
      </c>
      <c r="D89" s="20">
        <v>80</v>
      </c>
      <c r="E89" s="83" t="s">
        <v>99</v>
      </c>
      <c r="F89" s="84"/>
      <c r="G89" s="83" t="s">
        <v>81</v>
      </c>
      <c r="H89" s="84"/>
      <c r="I89" s="58" t="s">
        <v>253</v>
      </c>
      <c r="J89" s="19" t="s">
        <v>83</v>
      </c>
      <c r="K89" s="17"/>
      <c r="L89" s="16" t="s">
        <v>81</v>
      </c>
    </row>
    <row r="90" spans="1:12" ht="80.099999999999994" customHeight="1">
      <c r="A90" s="16">
        <v>84</v>
      </c>
      <c r="B90" s="17"/>
      <c r="C90" s="15" t="s">
        <v>80</v>
      </c>
      <c r="D90" s="21">
        <v>264</v>
      </c>
      <c r="E90" s="83" t="s">
        <v>99</v>
      </c>
      <c r="F90" s="84"/>
      <c r="G90" s="83" t="s">
        <v>81</v>
      </c>
      <c r="H90" s="84"/>
      <c r="I90" s="22" t="s">
        <v>254</v>
      </c>
      <c r="J90" s="19" t="s">
        <v>83</v>
      </c>
      <c r="K90" s="17"/>
      <c r="L90" s="16" t="s">
        <v>81</v>
      </c>
    </row>
    <row r="91" spans="1:1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>
      <c r="A93" s="5"/>
      <c r="B93" s="5"/>
      <c r="C93" s="5"/>
      <c r="D93" s="5"/>
      <c r="E93" s="5"/>
      <c r="F93" s="5"/>
      <c r="G93" s="5"/>
      <c r="H93" s="5"/>
      <c r="I93" s="5"/>
      <c r="J93" s="6" t="s">
        <v>13</v>
      </c>
      <c r="K93" s="5"/>
      <c r="L93" s="7" t="s">
        <v>14</v>
      </c>
    </row>
    <row r="94" spans="1:12" ht="12.75" customHeight="1">
      <c r="A94" s="85" t="s">
        <v>12</v>
      </c>
      <c r="B94" s="85"/>
      <c r="C94" s="85"/>
      <c r="D94" s="85"/>
      <c r="E94" s="85"/>
      <c r="F94" s="85"/>
      <c r="G94" s="10"/>
      <c r="H94" s="12" t="s">
        <v>4</v>
      </c>
      <c r="I94" s="5"/>
      <c r="J94" s="85" t="s">
        <v>5</v>
      </c>
      <c r="K94" s="85"/>
      <c r="L94" s="85"/>
    </row>
    <row r="95" spans="1:12">
      <c r="A95" s="5"/>
      <c r="B95" s="5"/>
      <c r="C95" s="5"/>
      <c r="D95" s="5"/>
      <c r="E95" s="5"/>
      <c r="F95" s="5"/>
      <c r="G95" s="5"/>
      <c r="H95" s="5"/>
      <c r="I95" s="5" t="s">
        <v>15</v>
      </c>
      <c r="J95" s="5"/>
      <c r="K95" s="5"/>
      <c r="L95" s="5"/>
    </row>
    <row r="96" spans="1: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1">
      <c r="A97" s="85" t="s">
        <v>6</v>
      </c>
      <c r="B97" s="85"/>
      <c r="C97" s="85"/>
      <c r="D97" s="85"/>
      <c r="E97" s="85"/>
      <c r="F97" s="10"/>
      <c r="G97" s="10"/>
      <c r="H97" s="12" t="s">
        <v>4</v>
      </c>
    </row>
    <row r="101" spans="1:11">
      <c r="K101" s="9"/>
    </row>
  </sheetData>
  <mergeCells count="179">
    <mergeCell ref="E8:F8"/>
    <mergeCell ref="G8:H8"/>
    <mergeCell ref="G66:H66"/>
    <mergeCell ref="G67:H67"/>
    <mergeCell ref="G68:H68"/>
    <mergeCell ref="G69:H69"/>
    <mergeCell ref="G70:H70"/>
    <mergeCell ref="G61:H61"/>
    <mergeCell ref="G62:H62"/>
    <mergeCell ref="G63:H63"/>
    <mergeCell ref="G64:H64"/>
    <mergeCell ref="G65:H65"/>
    <mergeCell ref="G54:H54"/>
    <mergeCell ref="G55:H55"/>
    <mergeCell ref="G18:H18"/>
    <mergeCell ref="G19:H19"/>
    <mergeCell ref="G48:H48"/>
    <mergeCell ref="G49:H49"/>
    <mergeCell ref="G50:H50"/>
    <mergeCell ref="G41:H41"/>
    <mergeCell ref="G42:H42"/>
    <mergeCell ref="G43:H43"/>
    <mergeCell ref="G44:H44"/>
    <mergeCell ref="G45:H45"/>
    <mergeCell ref="E87:F87"/>
    <mergeCell ref="G87:H87"/>
    <mergeCell ref="G88:H88"/>
    <mergeCell ref="G89:H89"/>
    <mergeCell ref="G90:H90"/>
    <mergeCell ref="G71:H71"/>
    <mergeCell ref="G72:H72"/>
    <mergeCell ref="G73:H73"/>
    <mergeCell ref="G74:H74"/>
    <mergeCell ref="G75:H75"/>
    <mergeCell ref="E76:F76"/>
    <mergeCell ref="A94:F94"/>
    <mergeCell ref="G81:H81"/>
    <mergeCell ref="G82:H82"/>
    <mergeCell ref="G83:H83"/>
    <mergeCell ref="G84:H84"/>
    <mergeCell ref="G85:H85"/>
    <mergeCell ref="G76:H76"/>
    <mergeCell ref="G77:H77"/>
    <mergeCell ref="G78:H78"/>
    <mergeCell ref="G79:H79"/>
    <mergeCell ref="G80:H80"/>
    <mergeCell ref="E80:F80"/>
    <mergeCell ref="E81:F81"/>
    <mergeCell ref="E82:F82"/>
    <mergeCell ref="E83:F83"/>
    <mergeCell ref="E84:F84"/>
    <mergeCell ref="E85:F85"/>
    <mergeCell ref="E88:F88"/>
    <mergeCell ref="E89:F89"/>
    <mergeCell ref="E90:F90"/>
    <mergeCell ref="E78:F78"/>
    <mergeCell ref="E77:F77"/>
    <mergeCell ref="E86:F86"/>
    <mergeCell ref="G86:H86"/>
    <mergeCell ref="E48:F48"/>
    <mergeCell ref="G39:H39"/>
    <mergeCell ref="G40:H40"/>
    <mergeCell ref="G56:H56"/>
    <mergeCell ref="G34:H34"/>
    <mergeCell ref="G35:H35"/>
    <mergeCell ref="G46:H46"/>
    <mergeCell ref="G47:H47"/>
    <mergeCell ref="G10:H10"/>
    <mergeCell ref="G11:H11"/>
    <mergeCell ref="G12:H12"/>
    <mergeCell ref="G13:H13"/>
    <mergeCell ref="G14:H14"/>
    <mergeCell ref="G25:H25"/>
    <mergeCell ref="G26:H26"/>
    <mergeCell ref="G27:H27"/>
    <mergeCell ref="G28:H28"/>
    <mergeCell ref="G20:H20"/>
    <mergeCell ref="G21:H21"/>
    <mergeCell ref="G22:H22"/>
    <mergeCell ref="G23:H23"/>
    <mergeCell ref="G24:H24"/>
    <mergeCell ref="G15:H15"/>
    <mergeCell ref="G16:H16"/>
    <mergeCell ref="G57:H57"/>
    <mergeCell ref="G58:H58"/>
    <mergeCell ref="G59:H59"/>
    <mergeCell ref="G60:H60"/>
    <mergeCell ref="G51:H51"/>
    <mergeCell ref="G52:H52"/>
    <mergeCell ref="A97:E97"/>
    <mergeCell ref="E5:F5"/>
    <mergeCell ref="E6:F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29:F29"/>
    <mergeCell ref="E18:F18"/>
    <mergeCell ref="E19:F19"/>
    <mergeCell ref="E49:F49"/>
    <mergeCell ref="E50:F50"/>
    <mergeCell ref="E67:F67"/>
    <mergeCell ref="E68:F68"/>
    <mergeCell ref="E69:F69"/>
    <mergeCell ref="E38:F38"/>
    <mergeCell ref="E59:F59"/>
    <mergeCell ref="E60:F60"/>
    <mergeCell ref="E62:F62"/>
    <mergeCell ref="E75:F75"/>
    <mergeCell ref="E70:F70"/>
    <mergeCell ref="E71:F71"/>
    <mergeCell ref="E72:F72"/>
    <mergeCell ref="E66:F66"/>
    <mergeCell ref="E55:F55"/>
    <mergeCell ref="E56:F56"/>
    <mergeCell ref="E57:F57"/>
    <mergeCell ref="E58:F58"/>
    <mergeCell ref="E61:F61"/>
    <mergeCell ref="E63:F63"/>
    <mergeCell ref="E64:F64"/>
    <mergeCell ref="E65:F65"/>
    <mergeCell ref="E43:F43"/>
    <mergeCell ref="E44:F44"/>
    <mergeCell ref="E45:F45"/>
    <mergeCell ref="E46:F46"/>
    <mergeCell ref="E47:F47"/>
    <mergeCell ref="E36:F36"/>
    <mergeCell ref="E30:F30"/>
    <mergeCell ref="A2:L2"/>
    <mergeCell ref="A4:D4"/>
    <mergeCell ref="J1:L1"/>
    <mergeCell ref="E17:F17"/>
    <mergeCell ref="A3:F3"/>
    <mergeCell ref="E73:F73"/>
    <mergeCell ref="E74:F74"/>
    <mergeCell ref="G5:H5"/>
    <mergeCell ref="G6:H6"/>
    <mergeCell ref="G7:H7"/>
    <mergeCell ref="G9:H9"/>
    <mergeCell ref="E41:F41"/>
    <mergeCell ref="E54:F54"/>
    <mergeCell ref="G53:H53"/>
    <mergeCell ref="G17:H17"/>
    <mergeCell ref="G36:H36"/>
    <mergeCell ref="G37:H37"/>
    <mergeCell ref="G38:H38"/>
    <mergeCell ref="G30:H30"/>
    <mergeCell ref="G31:H31"/>
    <mergeCell ref="G32:H32"/>
    <mergeCell ref="G33:H33"/>
    <mergeCell ref="E37:F37"/>
    <mergeCell ref="G29:H29"/>
    <mergeCell ref="J94:L94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42:F42"/>
    <mergeCell ref="E31:F31"/>
    <mergeCell ref="E32:F32"/>
    <mergeCell ref="E33:F33"/>
    <mergeCell ref="E34:F34"/>
    <mergeCell ref="E35:F35"/>
    <mergeCell ref="E39:F39"/>
    <mergeCell ref="E40:F40"/>
    <mergeCell ref="E79:F79"/>
    <mergeCell ref="E51:F51"/>
    <mergeCell ref="E52:F52"/>
    <mergeCell ref="E53:F53"/>
  </mergeCells>
  <hyperlinks>
    <hyperlink ref="I22" location="'16'!H8" display="'16'!H8"/>
    <hyperlink ref="I23" location="'17'!H8" display="'17'!H8"/>
    <hyperlink ref="I24" location="'18'!H8" display="'18'!H8"/>
    <hyperlink ref="I36" location="'30'!H8" display="'30'!H8"/>
    <hyperlink ref="I37" location="'31'!H8" display="'31'!H8"/>
    <hyperlink ref="I38" location="'32'!H8" display="32'!H8"/>
    <hyperlink ref="I39" location="'33'!H8" display="'33'!H8"/>
    <hyperlink ref="I54" location="'48'!H8" display="'48'!H8"/>
    <hyperlink ref="I55" location="'49'!H8" display="'49'!H8"/>
    <hyperlink ref="I60" location="'54'!H8" display="'54'!H8"/>
    <hyperlink ref="I61" location="'55'!H10" display="55'!H10"/>
    <hyperlink ref="I72" location="'66'!H8" display="'66'!H8"/>
    <hyperlink ref="I74" location="'68'!H8" display="68'!H8"/>
    <hyperlink ref="I82" location="'76'!H8" display="76'!H8"/>
    <hyperlink ref="I89" location="'83'!H8" display="83'!H8"/>
    <hyperlink ref="I21" location="'15'!H8" display="'15'!H8"/>
    <hyperlink ref="I25" location="'19'!H8" display="'19'!H8"/>
    <hyperlink ref="I7" location="'1'!F7" display="1'!F7"/>
    <hyperlink ref="I8" location="'2'!F7" display="2'!F7"/>
  </hyperlinks>
  <pageMargins left="0.25" right="0.25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>
      <selection activeCell="H8" sqref="H8:I8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7" width="11.710937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190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12" t="s">
        <v>112</v>
      </c>
      <c r="I3" s="112"/>
      <c r="J3" s="112"/>
      <c r="K3" s="113" t="s">
        <v>113</v>
      </c>
      <c r="L3" s="113"/>
      <c r="M3" s="113"/>
      <c r="N3" s="113"/>
    </row>
    <row r="4" spans="1:14" ht="165" customHeight="1">
      <c r="A4" s="94"/>
      <c r="B4" s="95"/>
      <c r="C4" s="96"/>
      <c r="D4" s="96"/>
      <c r="E4" s="24" t="s">
        <v>185</v>
      </c>
      <c r="F4" s="24" t="s">
        <v>186</v>
      </c>
      <c r="G4" s="24" t="s">
        <v>187</v>
      </c>
      <c r="H4" s="25" t="s">
        <v>117</v>
      </c>
      <c r="I4" s="25" t="s">
        <v>118</v>
      </c>
      <c r="J4" s="26" t="s">
        <v>119</v>
      </c>
      <c r="K4" s="27" t="s">
        <v>120</v>
      </c>
      <c r="L4" s="25" t="s">
        <v>121</v>
      </c>
      <c r="M4" s="25" t="s">
        <v>122</v>
      </c>
      <c r="N4" s="25" t="s">
        <v>123</v>
      </c>
    </row>
    <row r="5" spans="1:14">
      <c r="A5" s="28">
        <v>1</v>
      </c>
      <c r="B5" s="29" t="s">
        <v>188</v>
      </c>
      <c r="C5" s="30" t="s">
        <v>125</v>
      </c>
      <c r="D5" s="31">
        <v>1</v>
      </c>
      <c r="E5" s="32">
        <v>4505</v>
      </c>
      <c r="F5" s="32">
        <v>4505</v>
      </c>
      <c r="G5" s="32">
        <v>4500</v>
      </c>
      <c r="H5" s="33">
        <f>AVERAGE(E5:G5)</f>
        <v>4503.333333333333</v>
      </c>
      <c r="I5" s="34">
        <f>SQRT(((SUM((POWER(E5-H5,2)),(POWER(F5-H5,2)),(POWER(G5-H5,2)))/(COLUMNS(E5:G5)-1))))</f>
        <v>2.8867513459481287</v>
      </c>
      <c r="J5" s="34">
        <f>I5/H5*100</f>
        <v>6.4102546542149419E-2</v>
      </c>
      <c r="K5" s="35">
        <f>((D5/3)*(SUM(E5:G5)))</f>
        <v>4503.333333333333</v>
      </c>
      <c r="L5" s="36">
        <f>K5/D5</f>
        <v>4503.333333333333</v>
      </c>
      <c r="M5" s="35">
        <f>ROUNDDOWN(L5,2)</f>
        <v>4503.33</v>
      </c>
      <c r="N5" s="35">
        <f>M5*D5</f>
        <v>4503.33</v>
      </c>
    </row>
    <row r="6" spans="1:14" s="45" customFormat="1" ht="18.75">
      <c r="A6" s="37"/>
      <c r="B6" s="38"/>
      <c r="C6" s="39"/>
      <c r="D6" s="40"/>
      <c r="E6" s="41"/>
      <c r="F6" s="41"/>
      <c r="G6" s="41"/>
      <c r="H6" s="42"/>
      <c r="I6" s="43"/>
      <c r="J6" s="43"/>
      <c r="K6" s="104" t="s">
        <v>126</v>
      </c>
      <c r="L6" s="104"/>
      <c r="M6" s="105"/>
      <c r="N6" s="44">
        <f>N5</f>
        <v>4503.33</v>
      </c>
    </row>
    <row r="7" spans="1:14" s="50" customFormat="1" ht="15.75">
      <c r="A7" s="106" t="s">
        <v>127</v>
      </c>
      <c r="B7" s="106"/>
      <c r="C7" s="106"/>
      <c r="D7" s="106"/>
      <c r="E7" s="106"/>
      <c r="F7" s="106"/>
      <c r="G7" s="106"/>
      <c r="H7" s="46">
        <f>N6</f>
        <v>4503.33</v>
      </c>
      <c r="I7" s="47" t="s">
        <v>128</v>
      </c>
      <c r="J7" s="48"/>
      <c r="K7" s="48"/>
      <c r="L7" s="48"/>
      <c r="M7" s="48"/>
      <c r="N7" s="49"/>
    </row>
    <row r="8" spans="1:14" s="50" customFormat="1" ht="15.75">
      <c r="A8" s="107" t="s">
        <v>129</v>
      </c>
      <c r="B8" s="107"/>
      <c r="C8" s="107"/>
      <c r="D8" s="107"/>
      <c r="E8" s="107"/>
      <c r="F8" s="107"/>
      <c r="G8" s="107"/>
      <c r="H8" s="108" t="s">
        <v>189</v>
      </c>
      <c r="I8" s="108"/>
      <c r="J8" s="48"/>
      <c r="K8" s="48"/>
      <c r="L8" s="48"/>
      <c r="M8" s="48"/>
      <c r="N8" s="49"/>
    </row>
    <row r="9" spans="1:14" ht="87.95" customHeight="1">
      <c r="A9" s="109" t="s">
        <v>132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.75" customHeight="1">
      <c r="A10" s="110" t="s">
        <v>131</v>
      </c>
      <c r="B10" s="111"/>
      <c r="C10" s="51"/>
      <c r="D10" s="51"/>
      <c r="E10" s="51"/>
      <c r="F10" s="51"/>
      <c r="G10" s="51"/>
    </row>
    <row r="11" spans="1:14" s="55" customFormat="1" ht="15.75">
      <c r="A11" s="102"/>
      <c r="B11" s="102"/>
      <c r="C11" s="102"/>
      <c r="D11" s="51"/>
      <c r="E11" s="52"/>
      <c r="F11" s="53"/>
      <c r="G11" s="54"/>
      <c r="H11" s="103"/>
      <c r="I11" s="103"/>
    </row>
    <row r="12" spans="1:14" s="55" customFormat="1" ht="15.75">
      <c r="A12" s="56"/>
      <c r="B12" s="56"/>
      <c r="C12" s="56"/>
      <c r="D12" s="51"/>
      <c r="E12" s="52"/>
      <c r="F12" s="53"/>
      <c r="G12" s="54"/>
    </row>
    <row r="13" spans="1:14" s="55" customFormat="1" ht="15.75">
      <c r="A13" s="56"/>
      <c r="B13" s="56"/>
      <c r="C13" s="56"/>
      <c r="D13" s="51"/>
      <c r="E13" s="52"/>
      <c r="F13" s="53"/>
      <c r="G13" s="54"/>
    </row>
  </sheetData>
  <mergeCells count="17">
    <mergeCell ref="K1:N1"/>
    <mergeCell ref="A2:N2"/>
    <mergeCell ref="A3:A4"/>
    <mergeCell ref="B3:B4"/>
    <mergeCell ref="C3:C4"/>
    <mergeCell ref="D3:D4"/>
    <mergeCell ref="E3:G3"/>
    <mergeCell ref="H3:J3"/>
    <mergeCell ref="K3:N3"/>
    <mergeCell ref="A11:C11"/>
    <mergeCell ref="H11:I11"/>
    <mergeCell ref="K6:M6"/>
    <mergeCell ref="A7:G7"/>
    <mergeCell ref="A8:G8"/>
    <mergeCell ref="H8:I8"/>
    <mergeCell ref="A9:N9"/>
    <mergeCell ref="A10:B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>
      <selection activeCell="H8" sqref="H8:I8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7" width="11.710937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197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12" t="s">
        <v>112</v>
      </c>
      <c r="I3" s="112"/>
      <c r="J3" s="112"/>
      <c r="K3" s="113" t="s">
        <v>113</v>
      </c>
      <c r="L3" s="113"/>
      <c r="M3" s="113"/>
      <c r="N3" s="113"/>
    </row>
    <row r="4" spans="1:14" ht="165" customHeight="1">
      <c r="A4" s="94"/>
      <c r="B4" s="95"/>
      <c r="C4" s="96"/>
      <c r="D4" s="96"/>
      <c r="E4" s="24" t="s">
        <v>192</v>
      </c>
      <c r="F4" s="24" t="s">
        <v>193</v>
      </c>
      <c r="G4" s="24" t="s">
        <v>194</v>
      </c>
      <c r="H4" s="25" t="s">
        <v>117</v>
      </c>
      <c r="I4" s="25" t="s">
        <v>118</v>
      </c>
      <c r="J4" s="26" t="s">
        <v>119</v>
      </c>
      <c r="K4" s="27" t="s">
        <v>120</v>
      </c>
      <c r="L4" s="25" t="s">
        <v>121</v>
      </c>
      <c r="M4" s="25" t="s">
        <v>122</v>
      </c>
      <c r="N4" s="25" t="s">
        <v>123</v>
      </c>
    </row>
    <row r="5" spans="1:14">
      <c r="A5" s="28">
        <v>1</v>
      </c>
      <c r="B5" s="29" t="s">
        <v>195</v>
      </c>
      <c r="C5" s="30" t="s">
        <v>125</v>
      </c>
      <c r="D5" s="31">
        <v>45</v>
      </c>
      <c r="E5" s="32">
        <v>1280</v>
      </c>
      <c r="F5" s="32">
        <v>1790</v>
      </c>
      <c r="G5" s="32">
        <v>1050</v>
      </c>
      <c r="H5" s="33">
        <f>AVERAGE(E5:G5)</f>
        <v>1373.3333333333333</v>
      </c>
      <c r="I5" s="34">
        <f>SQRT(((SUM((POWER(E5-H5,2)),(POWER(F5-H5,2)),(POWER(G5-H5,2)))/(COLUMNS(E5:G5)-1))))</f>
        <v>378.72593432894632</v>
      </c>
      <c r="J5" s="34">
        <f>I5/H5*100</f>
        <v>27.577131140457254</v>
      </c>
      <c r="K5" s="35">
        <f>((D5/3)*(SUM(E5:G5)))</f>
        <v>61800</v>
      </c>
      <c r="L5" s="36">
        <f>K5/D5</f>
        <v>1373.3333333333333</v>
      </c>
      <c r="M5" s="35">
        <f>ROUNDDOWN(L5,2)</f>
        <v>1373.33</v>
      </c>
      <c r="N5" s="35">
        <f>M5*D5</f>
        <v>61799.85</v>
      </c>
    </row>
    <row r="6" spans="1:14" s="45" customFormat="1" ht="18.75">
      <c r="A6" s="37"/>
      <c r="B6" s="38"/>
      <c r="C6" s="39"/>
      <c r="D6" s="40"/>
      <c r="E6" s="41"/>
      <c r="F6" s="41"/>
      <c r="G6" s="41"/>
      <c r="H6" s="42"/>
      <c r="I6" s="43"/>
      <c r="J6" s="43"/>
      <c r="K6" s="104" t="s">
        <v>126</v>
      </c>
      <c r="L6" s="104"/>
      <c r="M6" s="105"/>
      <c r="N6" s="44">
        <f>N5</f>
        <v>61799.85</v>
      </c>
    </row>
    <row r="7" spans="1:14" s="50" customFormat="1" ht="15.75">
      <c r="A7" s="106" t="s">
        <v>127</v>
      </c>
      <c r="B7" s="106"/>
      <c r="C7" s="106"/>
      <c r="D7" s="106"/>
      <c r="E7" s="106"/>
      <c r="F7" s="106"/>
      <c r="G7" s="106"/>
      <c r="H7" s="46">
        <f>N6</f>
        <v>61799.85</v>
      </c>
      <c r="I7" s="47" t="s">
        <v>128</v>
      </c>
      <c r="J7" s="48"/>
      <c r="K7" s="48"/>
      <c r="L7" s="48"/>
      <c r="M7" s="48"/>
      <c r="N7" s="49"/>
    </row>
    <row r="8" spans="1:14" s="50" customFormat="1" ht="15.75">
      <c r="A8" s="107" t="s">
        <v>129</v>
      </c>
      <c r="B8" s="107"/>
      <c r="C8" s="107"/>
      <c r="D8" s="107"/>
      <c r="E8" s="107"/>
      <c r="F8" s="107"/>
      <c r="G8" s="107"/>
      <c r="H8" s="108" t="s">
        <v>196</v>
      </c>
      <c r="I8" s="108"/>
      <c r="J8" s="48"/>
      <c r="K8" s="48"/>
      <c r="L8" s="48"/>
      <c r="M8" s="48"/>
      <c r="N8" s="49"/>
    </row>
    <row r="9" spans="1:14" ht="87.95" customHeight="1">
      <c r="A9" s="109" t="s">
        <v>132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.75" customHeight="1">
      <c r="A10" s="110" t="s">
        <v>131</v>
      </c>
      <c r="B10" s="111"/>
      <c r="C10" s="51"/>
      <c r="D10" s="51"/>
      <c r="E10" s="51"/>
      <c r="F10" s="51"/>
      <c r="G10" s="51"/>
    </row>
    <row r="11" spans="1:14" s="55" customFormat="1" ht="15.75">
      <c r="A11" s="102"/>
      <c r="B11" s="102"/>
      <c r="C11" s="102"/>
      <c r="D11" s="51"/>
      <c r="E11" s="52"/>
      <c r="F11" s="53"/>
      <c r="G11" s="54"/>
      <c r="H11" s="103"/>
      <c r="I11" s="103"/>
    </row>
    <row r="12" spans="1:14" s="55" customFormat="1" ht="15.75">
      <c r="A12" s="56"/>
      <c r="B12" s="56"/>
      <c r="C12" s="56"/>
      <c r="D12" s="51"/>
      <c r="E12" s="52"/>
      <c r="F12" s="53"/>
      <c r="G12" s="54"/>
    </row>
    <row r="13" spans="1:14" s="55" customFormat="1" ht="15.75">
      <c r="A13" s="56"/>
      <c r="B13" s="56"/>
      <c r="C13" s="56"/>
      <c r="D13" s="51"/>
      <c r="E13" s="52"/>
      <c r="F13" s="53"/>
      <c r="G13" s="54"/>
    </row>
  </sheetData>
  <mergeCells count="17">
    <mergeCell ref="K1:N1"/>
    <mergeCell ref="A2:N2"/>
    <mergeCell ref="A3:A4"/>
    <mergeCell ref="B3:B4"/>
    <mergeCell ref="C3:C4"/>
    <mergeCell ref="D3:D4"/>
    <mergeCell ref="E3:G3"/>
    <mergeCell ref="H3:J3"/>
    <mergeCell ref="K3:N3"/>
    <mergeCell ref="A11:C11"/>
    <mergeCell ref="H11:I11"/>
    <mergeCell ref="K6:M6"/>
    <mergeCell ref="A7:G7"/>
    <mergeCell ref="A8:G8"/>
    <mergeCell ref="H8:I8"/>
    <mergeCell ref="A9:N9"/>
    <mergeCell ref="A10:B10"/>
  </mergeCells>
  <hyperlinks>
    <hyperlink ref="G4" r:id="rId1"/>
    <hyperlink ref="F4" r:id="rId2"/>
    <hyperlink ref="E4" r:id="rId3"/>
  </hyperlinks>
  <pageMargins left="0.7" right="0.7" top="0.75" bottom="0.75" header="0.3" footer="0.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>
      <selection activeCell="H8" sqref="H8:I8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7" width="11.710937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202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12" t="s">
        <v>112</v>
      </c>
      <c r="I3" s="112"/>
      <c r="J3" s="112"/>
      <c r="K3" s="113" t="s">
        <v>113</v>
      </c>
      <c r="L3" s="113"/>
      <c r="M3" s="113"/>
      <c r="N3" s="113"/>
    </row>
    <row r="4" spans="1:14" ht="165" customHeight="1">
      <c r="A4" s="94"/>
      <c r="B4" s="95"/>
      <c r="C4" s="96"/>
      <c r="D4" s="96"/>
      <c r="E4" s="24" t="s">
        <v>206</v>
      </c>
      <c r="F4" s="24" t="s">
        <v>204</v>
      </c>
      <c r="G4" s="24" t="s">
        <v>205</v>
      </c>
      <c r="H4" s="25" t="s">
        <v>117</v>
      </c>
      <c r="I4" s="25" t="s">
        <v>118</v>
      </c>
      <c r="J4" s="26" t="s">
        <v>119</v>
      </c>
      <c r="K4" s="27" t="s">
        <v>120</v>
      </c>
      <c r="L4" s="25" t="s">
        <v>121</v>
      </c>
      <c r="M4" s="25" t="s">
        <v>122</v>
      </c>
      <c r="N4" s="25" t="s">
        <v>123</v>
      </c>
    </row>
    <row r="5" spans="1:14">
      <c r="A5" s="28">
        <v>1</v>
      </c>
      <c r="B5" s="59" t="s">
        <v>199</v>
      </c>
      <c r="C5" s="30" t="s">
        <v>200</v>
      </c>
      <c r="D5" s="31">
        <v>370</v>
      </c>
      <c r="E5" s="32">
        <v>181</v>
      </c>
      <c r="F5" s="32">
        <v>169</v>
      </c>
      <c r="G5" s="32">
        <v>136.5</v>
      </c>
      <c r="H5" s="33">
        <f>AVERAGE(E5:G5)</f>
        <v>162.16666666666666</v>
      </c>
      <c r="I5" s="34">
        <f>SQRT(((SUM((POWER(E5-H5,2)),(POWER(F5-H5,2)),(POWER(G5-H5,2)))/(COLUMNS(E5:G5)-1))))</f>
        <v>23.02353867964986</v>
      </c>
      <c r="J5" s="34">
        <f>I5/H5*100</f>
        <v>14.197454478715226</v>
      </c>
      <c r="K5" s="35">
        <f>((D5/3)*(SUM(E5:G5)))</f>
        <v>60001.666666666664</v>
      </c>
      <c r="L5" s="36">
        <f>K5/D5</f>
        <v>162.16666666666666</v>
      </c>
      <c r="M5" s="35">
        <f>ROUNDDOWN(L5,2)</f>
        <v>162.16</v>
      </c>
      <c r="N5" s="35">
        <f>M5*D5</f>
        <v>59999.199999999997</v>
      </c>
    </row>
    <row r="6" spans="1:14" s="45" customFormat="1" ht="18.75">
      <c r="A6" s="37"/>
      <c r="B6" s="38"/>
      <c r="C6" s="39"/>
      <c r="D6" s="40"/>
      <c r="E6" s="41"/>
      <c r="F6" s="41"/>
      <c r="G6" s="41"/>
      <c r="H6" s="42"/>
      <c r="I6" s="43"/>
      <c r="J6" s="43"/>
      <c r="K6" s="104" t="s">
        <v>126</v>
      </c>
      <c r="L6" s="104"/>
      <c r="M6" s="105"/>
      <c r="N6" s="44">
        <f>N5</f>
        <v>59999.199999999997</v>
      </c>
    </row>
    <row r="7" spans="1:14" s="50" customFormat="1" ht="15.75">
      <c r="A7" s="106" t="s">
        <v>127</v>
      </c>
      <c r="B7" s="106"/>
      <c r="C7" s="106"/>
      <c r="D7" s="106"/>
      <c r="E7" s="106"/>
      <c r="F7" s="106"/>
      <c r="G7" s="106"/>
      <c r="H7" s="46">
        <f>N6</f>
        <v>59999.199999999997</v>
      </c>
      <c r="I7" s="47" t="s">
        <v>128</v>
      </c>
      <c r="J7" s="48"/>
      <c r="K7" s="48"/>
      <c r="L7" s="48"/>
      <c r="M7" s="48"/>
      <c r="N7" s="49"/>
    </row>
    <row r="8" spans="1:14" s="50" customFormat="1" ht="15.75">
      <c r="A8" s="107" t="s">
        <v>129</v>
      </c>
      <c r="B8" s="107"/>
      <c r="C8" s="107"/>
      <c r="D8" s="107"/>
      <c r="E8" s="107"/>
      <c r="F8" s="107"/>
      <c r="G8" s="107"/>
      <c r="H8" s="108" t="s">
        <v>201</v>
      </c>
      <c r="I8" s="108"/>
      <c r="J8" s="48"/>
      <c r="K8" s="48"/>
      <c r="L8" s="48"/>
      <c r="M8" s="48"/>
      <c r="N8" s="49"/>
    </row>
    <row r="9" spans="1:14" ht="87.95" customHeight="1">
      <c r="A9" s="109" t="s">
        <v>132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.75" customHeight="1">
      <c r="A10" s="110" t="s">
        <v>131</v>
      </c>
      <c r="B10" s="111"/>
      <c r="C10" s="51"/>
      <c r="D10" s="51"/>
      <c r="E10" s="51"/>
      <c r="F10" s="51"/>
      <c r="G10" s="51"/>
    </row>
    <row r="11" spans="1:14" s="55" customFormat="1" ht="15.75">
      <c r="A11" s="102"/>
      <c r="B11" s="102"/>
      <c r="C11" s="102"/>
      <c r="D11" s="51"/>
      <c r="E11" s="52"/>
      <c r="F11" s="53"/>
      <c r="G11" s="54"/>
      <c r="H11" s="103"/>
      <c r="I11" s="103"/>
    </row>
    <row r="12" spans="1:14" s="55" customFormat="1" ht="15.75">
      <c r="A12" s="56"/>
      <c r="B12" s="56"/>
      <c r="C12" s="56"/>
      <c r="D12" s="51"/>
      <c r="E12" s="52"/>
      <c r="F12" s="53"/>
      <c r="G12" s="54"/>
    </row>
    <row r="13" spans="1:14" s="55" customFormat="1" ht="15.75">
      <c r="A13" s="56"/>
      <c r="B13" s="56"/>
      <c r="C13" s="56"/>
      <c r="D13" s="51"/>
      <c r="E13" s="52"/>
      <c r="F13" s="53"/>
      <c r="G13" s="54"/>
    </row>
  </sheetData>
  <mergeCells count="17">
    <mergeCell ref="K1:N1"/>
    <mergeCell ref="A2:N2"/>
    <mergeCell ref="A3:A4"/>
    <mergeCell ref="B3:B4"/>
    <mergeCell ref="C3:C4"/>
    <mergeCell ref="D3:D4"/>
    <mergeCell ref="E3:G3"/>
    <mergeCell ref="H3:J3"/>
    <mergeCell ref="K3:N3"/>
    <mergeCell ref="A11:C11"/>
    <mergeCell ref="H11:I11"/>
    <mergeCell ref="K6:M6"/>
    <mergeCell ref="A7:G7"/>
    <mergeCell ref="A8:G8"/>
    <mergeCell ref="H8:I8"/>
    <mergeCell ref="A9:N9"/>
    <mergeCell ref="A10:B10"/>
  </mergeCells>
  <hyperlinks>
    <hyperlink ref="G4" r:id="rId1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>
      <selection activeCell="H8" sqref="H8:I8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7" width="11.710937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212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12" t="s">
        <v>112</v>
      </c>
      <c r="I3" s="112"/>
      <c r="J3" s="112"/>
      <c r="K3" s="113" t="s">
        <v>113</v>
      </c>
      <c r="L3" s="113"/>
      <c r="M3" s="113"/>
      <c r="N3" s="113"/>
    </row>
    <row r="4" spans="1:14" ht="165" customHeight="1">
      <c r="A4" s="94"/>
      <c r="B4" s="95"/>
      <c r="C4" s="96"/>
      <c r="D4" s="96"/>
      <c r="E4" s="24" t="s">
        <v>207</v>
      </c>
      <c r="F4" s="24" t="s">
        <v>208</v>
      </c>
      <c r="G4" s="24" t="s">
        <v>209</v>
      </c>
      <c r="H4" s="64" t="s">
        <v>117</v>
      </c>
      <c r="I4" s="64" t="s">
        <v>118</v>
      </c>
      <c r="J4" s="26" t="s">
        <v>119</v>
      </c>
      <c r="K4" s="27" t="s">
        <v>120</v>
      </c>
      <c r="L4" s="64" t="s">
        <v>121</v>
      </c>
      <c r="M4" s="64" t="s">
        <v>122</v>
      </c>
      <c r="N4" s="64" t="s">
        <v>123</v>
      </c>
    </row>
    <row r="5" spans="1:14">
      <c r="A5" s="28">
        <v>1</v>
      </c>
      <c r="B5" s="62" t="s">
        <v>210</v>
      </c>
      <c r="C5" s="61" t="s">
        <v>125</v>
      </c>
      <c r="D5" s="31">
        <v>28</v>
      </c>
      <c r="E5" s="32">
        <v>130</v>
      </c>
      <c r="F5" s="32">
        <v>177</v>
      </c>
      <c r="G5" s="32">
        <v>250</v>
      </c>
      <c r="H5" s="33">
        <f>AVERAGE(E5:G5)</f>
        <v>185.66666666666666</v>
      </c>
      <c r="I5" s="34">
        <f>SQRT(((SUM((POWER(E5-H5,2)),(POWER(F5-H5,2)),(POWER(G5-H5,2)))/(COLUMNS(E5:G5)-1))))</f>
        <v>60.467622190171603</v>
      </c>
      <c r="J5" s="34">
        <f>I5/H5*100</f>
        <v>32.567839599733361</v>
      </c>
      <c r="K5" s="35">
        <f>((D5/3)*(SUM(E5:G5)))</f>
        <v>5198.666666666667</v>
      </c>
      <c r="L5" s="36">
        <f>K5/D5</f>
        <v>185.66666666666669</v>
      </c>
      <c r="M5" s="35">
        <f>ROUNDDOWN(L5,2)</f>
        <v>185.66</v>
      </c>
      <c r="N5" s="35">
        <f>M5*D5</f>
        <v>5198.4799999999996</v>
      </c>
    </row>
    <row r="6" spans="1:14" s="45" customFormat="1" ht="18.75">
      <c r="A6" s="37"/>
      <c r="B6" s="38"/>
      <c r="C6" s="39"/>
      <c r="D6" s="40"/>
      <c r="E6" s="41"/>
      <c r="F6" s="41"/>
      <c r="G6" s="41"/>
      <c r="H6" s="42"/>
      <c r="I6" s="43"/>
      <c r="J6" s="43"/>
      <c r="K6" s="104" t="s">
        <v>126</v>
      </c>
      <c r="L6" s="104"/>
      <c r="M6" s="105"/>
      <c r="N6" s="44">
        <f>N5</f>
        <v>5198.4799999999996</v>
      </c>
    </row>
    <row r="7" spans="1:14" s="50" customFormat="1" ht="15.75">
      <c r="A7" s="106" t="s">
        <v>127</v>
      </c>
      <c r="B7" s="106"/>
      <c r="C7" s="106"/>
      <c r="D7" s="106"/>
      <c r="E7" s="106"/>
      <c r="F7" s="106"/>
      <c r="G7" s="106"/>
      <c r="H7" s="46">
        <f>N6</f>
        <v>5198.4799999999996</v>
      </c>
      <c r="I7" s="47" t="s">
        <v>128</v>
      </c>
      <c r="J7" s="48"/>
      <c r="K7" s="48"/>
      <c r="L7" s="48"/>
      <c r="M7" s="48"/>
      <c r="N7" s="49"/>
    </row>
    <row r="8" spans="1:14" s="50" customFormat="1" ht="15.75">
      <c r="A8" s="107" t="s">
        <v>129</v>
      </c>
      <c r="B8" s="107"/>
      <c r="C8" s="107"/>
      <c r="D8" s="107"/>
      <c r="E8" s="107"/>
      <c r="F8" s="107"/>
      <c r="G8" s="107"/>
      <c r="H8" s="108" t="s">
        <v>211</v>
      </c>
      <c r="I8" s="108"/>
      <c r="J8" s="48"/>
      <c r="K8" s="48"/>
      <c r="L8" s="48"/>
      <c r="M8" s="48"/>
      <c r="N8" s="49"/>
    </row>
    <row r="9" spans="1:14" ht="87.95" customHeight="1">
      <c r="A9" s="109" t="s">
        <v>132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.75" customHeight="1">
      <c r="A10" s="110" t="s">
        <v>131</v>
      </c>
      <c r="B10" s="111"/>
      <c r="C10" s="51"/>
      <c r="D10" s="51"/>
      <c r="E10" s="51"/>
      <c r="F10" s="51"/>
      <c r="G10" s="51"/>
    </row>
    <row r="11" spans="1:14" s="55" customFormat="1" ht="15.75">
      <c r="A11" s="102"/>
      <c r="B11" s="102"/>
      <c r="C11" s="102"/>
      <c r="D11" s="51"/>
      <c r="E11" s="52"/>
      <c r="F11" s="53"/>
      <c r="G11" s="54"/>
      <c r="H11" s="103"/>
      <c r="I11" s="103"/>
    </row>
    <row r="12" spans="1:14" s="55" customFormat="1" ht="15.75">
      <c r="A12" s="63"/>
      <c r="B12" s="63"/>
      <c r="C12" s="63"/>
      <c r="D12" s="51"/>
      <c r="E12" s="52"/>
      <c r="F12" s="53"/>
      <c r="G12" s="54"/>
    </row>
    <row r="13" spans="1:14" s="55" customFormat="1" ht="15.75">
      <c r="A13" s="63"/>
      <c r="B13" s="63"/>
      <c r="C13" s="63"/>
      <c r="D13" s="51"/>
      <c r="E13" s="52"/>
      <c r="F13" s="53"/>
      <c r="G13" s="54"/>
    </row>
  </sheetData>
  <mergeCells count="17">
    <mergeCell ref="K1:N1"/>
    <mergeCell ref="A2:N2"/>
    <mergeCell ref="A3:A4"/>
    <mergeCell ref="B3:B4"/>
    <mergeCell ref="C3:C4"/>
    <mergeCell ref="D3:D4"/>
    <mergeCell ref="E3:G3"/>
    <mergeCell ref="H3:J3"/>
    <mergeCell ref="K3:N3"/>
    <mergeCell ref="A11:C11"/>
    <mergeCell ref="H11:I11"/>
    <mergeCell ref="K6:M6"/>
    <mergeCell ref="A7:G7"/>
    <mergeCell ref="A8:G8"/>
    <mergeCell ref="H8:I8"/>
    <mergeCell ref="A9:N9"/>
    <mergeCell ref="A10:B1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workbookViewId="0">
      <selection activeCell="H10" sqref="H10:I10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5" width="17.85546875" style="23" customWidth="1"/>
    <col min="6" max="6" width="15.42578125" style="23" customWidth="1"/>
    <col min="7" max="7" width="16.570312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222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12" t="s">
        <v>112</v>
      </c>
      <c r="I3" s="112"/>
      <c r="J3" s="112"/>
      <c r="K3" s="113" t="s">
        <v>113</v>
      </c>
      <c r="L3" s="113"/>
      <c r="M3" s="113"/>
      <c r="N3" s="113"/>
    </row>
    <row r="4" spans="1:14" ht="189" customHeight="1">
      <c r="A4" s="94"/>
      <c r="B4" s="95"/>
      <c r="C4" s="96"/>
      <c r="D4" s="96"/>
      <c r="E4" s="24" t="s">
        <v>214</v>
      </c>
      <c r="F4" s="24" t="s">
        <v>215</v>
      </c>
      <c r="G4" s="24" t="s">
        <v>216</v>
      </c>
      <c r="H4" s="64" t="s">
        <v>117</v>
      </c>
      <c r="I4" s="64" t="s">
        <v>118</v>
      </c>
      <c r="J4" s="26" t="s">
        <v>119</v>
      </c>
      <c r="K4" s="27" t="s">
        <v>120</v>
      </c>
      <c r="L4" s="64" t="s">
        <v>121</v>
      </c>
      <c r="M4" s="64" t="s">
        <v>122</v>
      </c>
      <c r="N4" s="64" t="s">
        <v>123</v>
      </c>
    </row>
    <row r="5" spans="1:14" ht="29.25" customHeight="1">
      <c r="A5" s="28">
        <v>1</v>
      </c>
      <c r="B5" s="60" t="s">
        <v>217</v>
      </c>
      <c r="C5" s="61" t="s">
        <v>218</v>
      </c>
      <c r="D5" s="67">
        <v>205</v>
      </c>
      <c r="E5" s="32">
        <v>7.3</v>
      </c>
      <c r="F5" s="32">
        <v>8</v>
      </c>
      <c r="G5" s="32">
        <v>13</v>
      </c>
      <c r="H5" s="33">
        <f>AVERAGE(E5:G5)</f>
        <v>9.4333333333333336</v>
      </c>
      <c r="I5" s="34">
        <f>SQRT(((SUM((POWER(E5-H5,2)),(POWER(F5-H5,2)),(POWER(G5-H5,2)))/(COLUMNS(E5:G5)-1))))</f>
        <v>3.1085902485424697</v>
      </c>
      <c r="J5" s="34">
        <f>I5/H5*100</f>
        <v>32.953253518118053</v>
      </c>
      <c r="K5" s="35">
        <f>((D5/3)*(SUM(E5:G5)))</f>
        <v>1933.8333333333333</v>
      </c>
      <c r="L5" s="36">
        <f>K5/D5</f>
        <v>9.4333333333333336</v>
      </c>
      <c r="M5" s="35">
        <f>ROUNDDOWN(L5,2)</f>
        <v>9.43</v>
      </c>
      <c r="N5" s="35">
        <f>M5*D5</f>
        <v>1933.1499999999999</v>
      </c>
    </row>
    <row r="6" spans="1:14">
      <c r="A6" s="28">
        <v>2</v>
      </c>
      <c r="B6" s="60" t="s">
        <v>219</v>
      </c>
      <c r="C6" s="61" t="s">
        <v>220</v>
      </c>
      <c r="D6" s="67">
        <v>4</v>
      </c>
      <c r="E6" s="32">
        <v>500</v>
      </c>
      <c r="F6" s="32">
        <v>710</v>
      </c>
      <c r="G6" s="32">
        <v>640</v>
      </c>
      <c r="H6" s="33">
        <f>AVERAGE(E6:G6)</f>
        <v>616.66666666666663</v>
      </c>
      <c r="I6" s="34">
        <f>SQRT(((SUM((POWER(E6-H6,2)),(POWER(F6-H6,2)),(POWER(G6-H6,2)))/(COLUMNS(E6:G6)-1))))</f>
        <v>106.92676621563626</v>
      </c>
      <c r="J6" s="34">
        <f>I6/H6*100</f>
        <v>17.339475602535611</v>
      </c>
      <c r="K6" s="35">
        <f>((D6/3)*(SUM(E6:G6)))</f>
        <v>2466.6666666666665</v>
      </c>
      <c r="L6" s="36">
        <f>K6/D6</f>
        <v>616.66666666666663</v>
      </c>
      <c r="M6" s="35">
        <f>ROUNDDOWN(L6,2)</f>
        <v>616.66</v>
      </c>
      <c r="N6" s="35">
        <f>M6*D6</f>
        <v>2466.64</v>
      </c>
    </row>
    <row r="7" spans="1:14">
      <c r="A7" s="28">
        <v>3</v>
      </c>
      <c r="B7" s="62" t="s">
        <v>221</v>
      </c>
      <c r="C7" s="61" t="s">
        <v>125</v>
      </c>
      <c r="D7" s="31">
        <v>10</v>
      </c>
      <c r="E7" s="32">
        <v>1800</v>
      </c>
      <c r="F7" s="32">
        <v>2500</v>
      </c>
      <c r="G7" s="32">
        <v>1760</v>
      </c>
      <c r="H7" s="33">
        <f>AVERAGE(E7:G7)</f>
        <v>2020</v>
      </c>
      <c r="I7" s="34">
        <f>SQRT(((SUM((POWER(E7-H7,2)),(POWER(F7-H7,2)),(POWER(G7-H7,2)))/(COLUMNS(E7:G7)-1))))</f>
        <v>416.17304093369626</v>
      </c>
      <c r="J7" s="34">
        <f>I7/H7*100</f>
        <v>20.602625788796843</v>
      </c>
      <c r="K7" s="35">
        <f>((D7/3)*(SUM(E7:G7)))</f>
        <v>20200</v>
      </c>
      <c r="L7" s="36">
        <f>K7/D7</f>
        <v>2020</v>
      </c>
      <c r="M7" s="35">
        <f>ROUNDDOWN(L7,2)</f>
        <v>2020</v>
      </c>
      <c r="N7" s="35">
        <f>M7*D7</f>
        <v>20200</v>
      </c>
    </row>
    <row r="8" spans="1:14" s="45" customFormat="1" ht="18.75">
      <c r="A8" s="37"/>
      <c r="B8" s="38"/>
      <c r="C8" s="39"/>
      <c r="D8" s="40"/>
      <c r="E8" s="41"/>
      <c r="F8" s="41"/>
      <c r="G8" s="41"/>
      <c r="H8" s="42"/>
      <c r="I8" s="43"/>
      <c r="J8" s="43"/>
      <c r="K8" s="104" t="s">
        <v>126</v>
      </c>
      <c r="L8" s="104"/>
      <c r="M8" s="105"/>
      <c r="N8" s="44">
        <f>SUM(N5:N7)</f>
        <v>24599.79</v>
      </c>
    </row>
    <row r="9" spans="1:14" s="50" customFormat="1" ht="15.75">
      <c r="A9" s="106" t="s">
        <v>127</v>
      </c>
      <c r="B9" s="106"/>
      <c r="C9" s="106"/>
      <c r="D9" s="106"/>
      <c r="E9" s="106"/>
      <c r="F9" s="106"/>
      <c r="G9" s="106"/>
      <c r="H9" s="46">
        <f>N8</f>
        <v>24599.79</v>
      </c>
      <c r="I9" s="47" t="s">
        <v>128</v>
      </c>
      <c r="J9" s="48"/>
      <c r="K9" s="48"/>
      <c r="L9" s="48"/>
      <c r="M9" s="48"/>
      <c r="N9" s="49"/>
    </row>
    <row r="10" spans="1:14" s="50" customFormat="1" ht="15.75">
      <c r="A10" s="107" t="s">
        <v>129</v>
      </c>
      <c r="B10" s="107"/>
      <c r="C10" s="107"/>
      <c r="D10" s="107"/>
      <c r="E10" s="107"/>
      <c r="F10" s="107"/>
      <c r="G10" s="107"/>
      <c r="H10" s="108" t="s">
        <v>266</v>
      </c>
      <c r="I10" s="108"/>
      <c r="J10" s="48"/>
      <c r="K10" s="48"/>
      <c r="L10" s="48"/>
      <c r="M10" s="48"/>
      <c r="N10" s="49"/>
    </row>
    <row r="11" spans="1:14" ht="87.95" customHeight="1">
      <c r="A11" s="109" t="s">
        <v>132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4" ht="15.75" customHeight="1">
      <c r="A12" s="110" t="s">
        <v>131</v>
      </c>
      <c r="B12" s="111"/>
      <c r="C12" s="51"/>
      <c r="D12" s="51"/>
      <c r="E12" s="51"/>
      <c r="F12" s="51"/>
      <c r="G12" s="51"/>
    </row>
    <row r="13" spans="1:14" s="55" customFormat="1" ht="15.75">
      <c r="A13" s="102"/>
      <c r="B13" s="102"/>
      <c r="C13" s="102"/>
      <c r="D13" s="51"/>
      <c r="E13" s="52"/>
      <c r="F13" s="53"/>
      <c r="G13" s="54"/>
      <c r="H13" s="103"/>
      <c r="I13" s="103"/>
    </row>
    <row r="14" spans="1:14" s="55" customFormat="1" ht="15.75">
      <c r="A14" s="63"/>
      <c r="B14" s="63"/>
      <c r="C14" s="63"/>
      <c r="D14" s="51"/>
      <c r="E14" s="52"/>
      <c r="F14" s="53"/>
      <c r="G14" s="54"/>
    </row>
    <row r="15" spans="1:14" s="55" customFormat="1" ht="15.75">
      <c r="A15" s="63"/>
      <c r="B15" s="63"/>
      <c r="C15" s="63"/>
      <c r="D15" s="51"/>
      <c r="E15" s="52"/>
      <c r="F15" s="53"/>
      <c r="G15" s="54"/>
    </row>
  </sheetData>
  <mergeCells count="17">
    <mergeCell ref="K1:N1"/>
    <mergeCell ref="A2:N2"/>
    <mergeCell ref="A3:A4"/>
    <mergeCell ref="B3:B4"/>
    <mergeCell ref="C3:C4"/>
    <mergeCell ref="D3:D4"/>
    <mergeCell ref="E3:G3"/>
    <mergeCell ref="H3:J3"/>
    <mergeCell ref="K3:N3"/>
    <mergeCell ref="A13:C13"/>
    <mergeCell ref="H13:I13"/>
    <mergeCell ref="K8:M8"/>
    <mergeCell ref="A9:G9"/>
    <mergeCell ref="A10:G10"/>
    <mergeCell ref="H10:I10"/>
    <mergeCell ref="A11:N11"/>
    <mergeCell ref="A12:B12"/>
  </mergeCells>
  <hyperlinks>
    <hyperlink ref="F4" r:id="rId1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>
      <selection activeCell="H8" sqref="H8:I8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7" width="11.710937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229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12" t="s">
        <v>112</v>
      </c>
      <c r="I3" s="112"/>
      <c r="J3" s="112"/>
      <c r="K3" s="113" t="s">
        <v>113</v>
      </c>
      <c r="L3" s="113"/>
      <c r="M3" s="113"/>
      <c r="N3" s="113"/>
    </row>
    <row r="4" spans="1:14" ht="165" customHeight="1">
      <c r="A4" s="94"/>
      <c r="B4" s="95"/>
      <c r="C4" s="96"/>
      <c r="D4" s="96"/>
      <c r="E4" s="24" t="s">
        <v>224</v>
      </c>
      <c r="F4" s="24" t="s">
        <v>225</v>
      </c>
      <c r="G4" s="24" t="s">
        <v>226</v>
      </c>
      <c r="H4" s="64" t="s">
        <v>117</v>
      </c>
      <c r="I4" s="64" t="s">
        <v>118</v>
      </c>
      <c r="J4" s="26" t="s">
        <v>119</v>
      </c>
      <c r="K4" s="27" t="s">
        <v>120</v>
      </c>
      <c r="L4" s="64" t="s">
        <v>121</v>
      </c>
      <c r="M4" s="64" t="s">
        <v>122</v>
      </c>
      <c r="N4" s="64" t="s">
        <v>123</v>
      </c>
    </row>
    <row r="5" spans="1:14">
      <c r="A5" s="28">
        <v>1</v>
      </c>
      <c r="B5" s="62" t="s">
        <v>227</v>
      </c>
      <c r="C5" s="61" t="s">
        <v>200</v>
      </c>
      <c r="D5" s="31">
        <v>553</v>
      </c>
      <c r="E5" s="32">
        <v>74.2</v>
      </c>
      <c r="F5" s="32">
        <v>101.94</v>
      </c>
      <c r="G5" s="32">
        <v>95.12</v>
      </c>
      <c r="H5" s="33">
        <f>AVERAGE(E5:G5)</f>
        <v>90.42</v>
      </c>
      <c r="I5" s="34">
        <f>SQRT(((SUM((POWER(E5-H5,2)),(POWER(F5-H5,2)),(POWER(G5-H5,2)))/(COLUMNS(E5:G5)-1))))</f>
        <v>14.454909200683343</v>
      </c>
      <c r="J5" s="34">
        <f>I5/H5*100</f>
        <v>15.986406990359811</v>
      </c>
      <c r="K5" s="35">
        <f>((D5/3)*(SUM(E5:G5)))</f>
        <v>50002.26</v>
      </c>
      <c r="L5" s="36">
        <f>K5/D5</f>
        <v>90.42</v>
      </c>
      <c r="M5" s="35">
        <f>ROUNDDOWN(L5,2)</f>
        <v>90.42</v>
      </c>
      <c r="N5" s="35">
        <f>M5*D5</f>
        <v>50002.26</v>
      </c>
    </row>
    <row r="6" spans="1:14" s="45" customFormat="1" ht="18.75">
      <c r="A6" s="37"/>
      <c r="B6" s="38"/>
      <c r="C6" s="39"/>
      <c r="D6" s="40"/>
      <c r="E6" s="41"/>
      <c r="F6" s="41"/>
      <c r="G6" s="41"/>
      <c r="H6" s="42"/>
      <c r="I6" s="43"/>
      <c r="J6" s="43"/>
      <c r="K6" s="104" t="s">
        <v>126</v>
      </c>
      <c r="L6" s="104"/>
      <c r="M6" s="105"/>
      <c r="N6" s="44">
        <f>N5</f>
        <v>50002.26</v>
      </c>
    </row>
    <row r="7" spans="1:14" s="50" customFormat="1" ht="15.75">
      <c r="A7" s="106" t="s">
        <v>127</v>
      </c>
      <c r="B7" s="106"/>
      <c r="C7" s="106"/>
      <c r="D7" s="106"/>
      <c r="E7" s="106"/>
      <c r="F7" s="106"/>
      <c r="G7" s="106"/>
      <c r="H7" s="46">
        <f>N6</f>
        <v>50002.26</v>
      </c>
      <c r="I7" s="47" t="s">
        <v>128</v>
      </c>
      <c r="J7" s="48"/>
      <c r="K7" s="48"/>
      <c r="L7" s="48"/>
      <c r="M7" s="48"/>
      <c r="N7" s="49"/>
    </row>
    <row r="8" spans="1:14" s="50" customFormat="1" ht="15.75">
      <c r="A8" s="107" t="s">
        <v>129</v>
      </c>
      <c r="B8" s="107"/>
      <c r="C8" s="107"/>
      <c r="D8" s="107"/>
      <c r="E8" s="107"/>
      <c r="F8" s="107"/>
      <c r="G8" s="107"/>
      <c r="H8" s="108" t="s">
        <v>228</v>
      </c>
      <c r="I8" s="108"/>
      <c r="J8" s="48"/>
      <c r="K8" s="48"/>
      <c r="L8" s="48"/>
      <c r="M8" s="48"/>
      <c r="N8" s="49"/>
    </row>
    <row r="9" spans="1:14" ht="87.95" customHeight="1">
      <c r="A9" s="109" t="s">
        <v>132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.75" customHeight="1">
      <c r="A10" s="110" t="s">
        <v>131</v>
      </c>
      <c r="B10" s="111"/>
      <c r="C10" s="51"/>
      <c r="D10" s="51"/>
      <c r="E10" s="51"/>
      <c r="F10" s="51"/>
      <c r="G10" s="51"/>
    </row>
    <row r="11" spans="1:14" s="55" customFormat="1" ht="15.75">
      <c r="A11" s="102"/>
      <c r="B11" s="102"/>
      <c r="C11" s="102"/>
      <c r="D11" s="51"/>
      <c r="E11" s="52"/>
      <c r="F11" s="53"/>
      <c r="G11" s="54"/>
      <c r="H11" s="103"/>
      <c r="I11" s="103"/>
    </row>
    <row r="12" spans="1:14" s="55" customFormat="1" ht="15.75">
      <c r="A12" s="63"/>
      <c r="B12" s="63"/>
      <c r="C12" s="63"/>
      <c r="D12" s="51"/>
      <c r="E12" s="52"/>
      <c r="F12" s="53"/>
      <c r="G12" s="54"/>
    </row>
    <row r="13" spans="1:14" s="55" customFormat="1" ht="15.75">
      <c r="A13" s="63"/>
      <c r="B13" s="63"/>
      <c r="C13" s="63"/>
      <c r="D13" s="51"/>
      <c r="E13" s="52"/>
      <c r="F13" s="53"/>
      <c r="G13" s="54"/>
    </row>
  </sheetData>
  <mergeCells count="17">
    <mergeCell ref="K1:N1"/>
    <mergeCell ref="A2:N2"/>
    <mergeCell ref="A3:A4"/>
    <mergeCell ref="B3:B4"/>
    <mergeCell ref="C3:C4"/>
    <mergeCell ref="D3:D4"/>
    <mergeCell ref="E3:G3"/>
    <mergeCell ref="H3:J3"/>
    <mergeCell ref="K3:N3"/>
    <mergeCell ref="A11:C11"/>
    <mergeCell ref="H11:I11"/>
    <mergeCell ref="K6:M6"/>
    <mergeCell ref="A7:G7"/>
    <mergeCell ref="A8:G8"/>
    <mergeCell ref="H8:I8"/>
    <mergeCell ref="A9:N9"/>
    <mergeCell ref="A10:B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>
      <selection activeCell="H8" sqref="H8:I8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7" width="11.710937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237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12" t="s">
        <v>112</v>
      </c>
      <c r="I3" s="112"/>
      <c r="J3" s="112"/>
      <c r="K3" s="113" t="s">
        <v>113</v>
      </c>
      <c r="L3" s="113"/>
      <c r="M3" s="113"/>
      <c r="N3" s="113"/>
    </row>
    <row r="4" spans="1:14" ht="165" customHeight="1">
      <c r="A4" s="94"/>
      <c r="B4" s="95"/>
      <c r="C4" s="96"/>
      <c r="D4" s="96"/>
      <c r="E4" s="24" t="s">
        <v>231</v>
      </c>
      <c r="F4" s="24" t="s">
        <v>232</v>
      </c>
      <c r="G4" s="24" t="s">
        <v>233</v>
      </c>
      <c r="H4" s="64" t="s">
        <v>117</v>
      </c>
      <c r="I4" s="64" t="s">
        <v>118</v>
      </c>
      <c r="J4" s="26" t="s">
        <v>119</v>
      </c>
      <c r="K4" s="27" t="s">
        <v>120</v>
      </c>
      <c r="L4" s="64" t="s">
        <v>121</v>
      </c>
      <c r="M4" s="64" t="s">
        <v>122</v>
      </c>
      <c r="N4" s="64" t="s">
        <v>123</v>
      </c>
    </row>
    <row r="5" spans="1:14">
      <c r="A5" s="28">
        <v>1</v>
      </c>
      <c r="B5" s="68" t="s">
        <v>234</v>
      </c>
      <c r="C5" s="69" t="s">
        <v>235</v>
      </c>
      <c r="D5" s="70">
        <v>145.65</v>
      </c>
      <c r="E5" s="71">
        <v>64</v>
      </c>
      <c r="F5" s="71">
        <v>75</v>
      </c>
      <c r="G5" s="71">
        <v>67</v>
      </c>
      <c r="H5" s="33">
        <f>AVERAGE(E5:G5)</f>
        <v>68.666666666666671</v>
      </c>
      <c r="I5" s="34">
        <f>SQRT(((SUM((POWER(E5-H5,2)),(POWER(F5-H5,2)),(POWER(G5-H5,2)))/(COLUMNS(E5:G5)-1))))</f>
        <v>5.6862407030773268</v>
      </c>
      <c r="J5" s="34">
        <f>I5/H5*100</f>
        <v>8.2809330627339701</v>
      </c>
      <c r="K5" s="35">
        <f>((D5/3)*(SUM(E5:G5)))</f>
        <v>10001.300000000001</v>
      </c>
      <c r="L5" s="36">
        <f>K5/D5</f>
        <v>68.666666666666671</v>
      </c>
      <c r="M5" s="35">
        <f>ROUNDDOWN(L5,2)</f>
        <v>68.66</v>
      </c>
      <c r="N5" s="35">
        <f>M5*D5</f>
        <v>10000.329</v>
      </c>
    </row>
    <row r="6" spans="1:14" s="45" customFormat="1" ht="18.75">
      <c r="A6" s="37"/>
      <c r="B6" s="38"/>
      <c r="C6" s="39"/>
      <c r="D6" s="40"/>
      <c r="E6" s="41"/>
      <c r="F6" s="41"/>
      <c r="G6" s="41"/>
      <c r="H6" s="42"/>
      <c r="I6" s="43"/>
      <c r="J6" s="43"/>
      <c r="K6" s="104" t="s">
        <v>126</v>
      </c>
      <c r="L6" s="104"/>
      <c r="M6" s="105"/>
      <c r="N6" s="44">
        <f>N5</f>
        <v>10000.329</v>
      </c>
    </row>
    <row r="7" spans="1:14" s="50" customFormat="1" ht="15.75">
      <c r="A7" s="106" t="s">
        <v>127</v>
      </c>
      <c r="B7" s="106"/>
      <c r="C7" s="106"/>
      <c r="D7" s="106"/>
      <c r="E7" s="106"/>
      <c r="F7" s="106"/>
      <c r="G7" s="106"/>
      <c r="H7" s="46">
        <f>N6</f>
        <v>10000.329</v>
      </c>
      <c r="I7" s="47" t="s">
        <v>128</v>
      </c>
      <c r="J7" s="48"/>
      <c r="K7" s="48"/>
      <c r="L7" s="48"/>
      <c r="M7" s="48"/>
      <c r="N7" s="49"/>
    </row>
    <row r="8" spans="1:14" s="50" customFormat="1" ht="15.75">
      <c r="A8" s="107" t="s">
        <v>129</v>
      </c>
      <c r="B8" s="107"/>
      <c r="C8" s="107"/>
      <c r="D8" s="107"/>
      <c r="E8" s="107"/>
      <c r="F8" s="107"/>
      <c r="G8" s="107"/>
      <c r="H8" s="108" t="s">
        <v>236</v>
      </c>
      <c r="I8" s="108"/>
      <c r="J8" s="48"/>
      <c r="K8" s="48"/>
      <c r="L8" s="48"/>
      <c r="M8" s="48"/>
      <c r="N8" s="49"/>
    </row>
    <row r="9" spans="1:14" ht="87.95" customHeight="1">
      <c r="A9" s="109" t="s">
        <v>132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.75" customHeight="1">
      <c r="A10" s="110" t="s">
        <v>131</v>
      </c>
      <c r="B10" s="111"/>
      <c r="C10" s="51"/>
      <c r="D10" s="51"/>
      <c r="E10" s="51"/>
      <c r="F10" s="51"/>
      <c r="G10" s="51"/>
    </row>
    <row r="11" spans="1:14" s="55" customFormat="1" ht="15.75">
      <c r="A11" s="102"/>
      <c r="B11" s="102"/>
      <c r="C11" s="102"/>
      <c r="D11" s="51"/>
      <c r="E11" s="52"/>
      <c r="F11" s="53"/>
      <c r="G11" s="54"/>
      <c r="H11" s="103"/>
      <c r="I11" s="103"/>
    </row>
    <row r="12" spans="1:14" s="55" customFormat="1" ht="15.75">
      <c r="A12" s="63"/>
      <c r="B12" s="63"/>
      <c r="C12" s="63"/>
      <c r="D12" s="51"/>
      <c r="E12" s="52"/>
      <c r="F12" s="53"/>
      <c r="G12" s="54"/>
    </row>
    <row r="13" spans="1:14" s="55" customFormat="1" ht="15.75">
      <c r="A13" s="63"/>
      <c r="B13" s="63"/>
      <c r="C13" s="63"/>
      <c r="D13" s="51"/>
      <c r="E13" s="52"/>
      <c r="F13" s="53"/>
      <c r="G13" s="54"/>
    </row>
  </sheetData>
  <mergeCells count="17">
    <mergeCell ref="K1:N1"/>
    <mergeCell ref="A2:N2"/>
    <mergeCell ref="A3:A4"/>
    <mergeCell ref="B3:B4"/>
    <mergeCell ref="C3:C4"/>
    <mergeCell ref="D3:D4"/>
    <mergeCell ref="E3:G3"/>
    <mergeCell ref="H3:J3"/>
    <mergeCell ref="K3:N3"/>
    <mergeCell ref="A11:C11"/>
    <mergeCell ref="H11:I11"/>
    <mergeCell ref="K6:M6"/>
    <mergeCell ref="A7:G7"/>
    <mergeCell ref="A8:G8"/>
    <mergeCell ref="H8:I8"/>
    <mergeCell ref="A9:N9"/>
    <mergeCell ref="A10:B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>
      <selection activeCell="H8" sqref="H8:I8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7" width="11.710937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244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12" t="s">
        <v>112</v>
      </c>
      <c r="I3" s="112"/>
      <c r="J3" s="112"/>
      <c r="K3" s="113" t="s">
        <v>113</v>
      </c>
      <c r="L3" s="113"/>
      <c r="M3" s="113"/>
      <c r="N3" s="113"/>
    </row>
    <row r="4" spans="1:14" ht="165" customHeight="1">
      <c r="A4" s="94"/>
      <c r="B4" s="95"/>
      <c r="C4" s="96"/>
      <c r="D4" s="96"/>
      <c r="E4" s="24" t="s">
        <v>239</v>
      </c>
      <c r="F4" s="24" t="s">
        <v>240</v>
      </c>
      <c r="G4" s="24" t="s">
        <v>241</v>
      </c>
      <c r="H4" s="64" t="s">
        <v>117</v>
      </c>
      <c r="I4" s="64" t="s">
        <v>118</v>
      </c>
      <c r="J4" s="26" t="s">
        <v>119</v>
      </c>
      <c r="K4" s="27" t="s">
        <v>120</v>
      </c>
      <c r="L4" s="64" t="s">
        <v>121</v>
      </c>
      <c r="M4" s="64" t="s">
        <v>122</v>
      </c>
      <c r="N4" s="64" t="s">
        <v>123</v>
      </c>
    </row>
    <row r="5" spans="1:14">
      <c r="A5" s="28">
        <v>1</v>
      </c>
      <c r="B5" s="62" t="s">
        <v>242</v>
      </c>
      <c r="C5" s="61" t="s">
        <v>161</v>
      </c>
      <c r="D5" s="31">
        <v>27</v>
      </c>
      <c r="E5" s="32">
        <v>6500</v>
      </c>
      <c r="F5" s="32">
        <v>6500</v>
      </c>
      <c r="G5" s="32">
        <v>6444</v>
      </c>
      <c r="H5" s="33">
        <f>AVERAGE(E5:G5)</f>
        <v>6481.333333333333</v>
      </c>
      <c r="I5" s="34">
        <f>SQRT(((SUM((POWER(E5-H5,2)),(POWER(F5-H5,2)),(POWER(G5-H5,2)))/(COLUMNS(E5:G5)-1))))</f>
        <v>32.331615074619044</v>
      </c>
      <c r="J5" s="34">
        <f>I5/H5*100</f>
        <v>0.49884203468348659</v>
      </c>
      <c r="K5" s="35">
        <f>((D5/3)*(SUM(E5:G5)))</f>
        <v>174996</v>
      </c>
      <c r="L5" s="36">
        <f>K5/D5</f>
        <v>6481.333333333333</v>
      </c>
      <c r="M5" s="35">
        <f>ROUNDDOWN(L5,2)</f>
        <v>6481.33</v>
      </c>
      <c r="N5" s="35">
        <f>M5*D5</f>
        <v>174995.91</v>
      </c>
    </row>
    <row r="6" spans="1:14" s="45" customFormat="1" ht="18.75">
      <c r="A6" s="37"/>
      <c r="B6" s="38"/>
      <c r="C6" s="39"/>
      <c r="D6" s="40"/>
      <c r="E6" s="41"/>
      <c r="F6" s="41"/>
      <c r="G6" s="41"/>
      <c r="H6" s="42"/>
      <c r="I6" s="43"/>
      <c r="J6" s="43"/>
      <c r="K6" s="104" t="s">
        <v>126</v>
      </c>
      <c r="L6" s="104"/>
      <c r="M6" s="105"/>
      <c r="N6" s="44">
        <f>N5</f>
        <v>174995.91</v>
      </c>
    </row>
    <row r="7" spans="1:14" s="50" customFormat="1" ht="15.75">
      <c r="A7" s="106" t="s">
        <v>127</v>
      </c>
      <c r="B7" s="106"/>
      <c r="C7" s="106"/>
      <c r="D7" s="106"/>
      <c r="E7" s="106"/>
      <c r="F7" s="106"/>
      <c r="G7" s="106"/>
      <c r="H7" s="46">
        <f>N6</f>
        <v>174995.91</v>
      </c>
      <c r="I7" s="47" t="s">
        <v>128</v>
      </c>
      <c r="J7" s="48"/>
      <c r="K7" s="48"/>
      <c r="L7" s="48"/>
      <c r="M7" s="48"/>
      <c r="N7" s="49"/>
    </row>
    <row r="8" spans="1:14" s="50" customFormat="1" ht="15.75">
      <c r="A8" s="107" t="s">
        <v>129</v>
      </c>
      <c r="B8" s="107"/>
      <c r="C8" s="107"/>
      <c r="D8" s="107"/>
      <c r="E8" s="107"/>
      <c r="F8" s="107"/>
      <c r="G8" s="107"/>
      <c r="H8" s="108" t="s">
        <v>243</v>
      </c>
      <c r="I8" s="108"/>
      <c r="J8" s="48"/>
      <c r="K8" s="48"/>
      <c r="L8" s="48"/>
      <c r="M8" s="48"/>
      <c r="N8" s="49"/>
    </row>
    <row r="9" spans="1:14" ht="87.95" customHeight="1">
      <c r="A9" s="109" t="s">
        <v>132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.75" customHeight="1">
      <c r="A10" s="110" t="s">
        <v>131</v>
      </c>
      <c r="B10" s="111"/>
      <c r="C10" s="51"/>
      <c r="D10" s="51"/>
      <c r="E10" s="51"/>
      <c r="F10" s="51"/>
      <c r="G10" s="51"/>
      <c r="H10" s="51"/>
    </row>
    <row r="11" spans="1:14" s="55" customFormat="1" ht="15.75">
      <c r="A11" s="102"/>
      <c r="B11" s="102"/>
      <c r="C11" s="102"/>
      <c r="D11" s="51"/>
      <c r="E11" s="52"/>
      <c r="F11" s="53"/>
      <c r="G11" s="54"/>
      <c r="H11" s="103"/>
      <c r="I11" s="103"/>
    </row>
    <row r="12" spans="1:14" s="55" customFormat="1" ht="15.75">
      <c r="A12" s="63"/>
      <c r="B12" s="63"/>
      <c r="C12" s="63"/>
      <c r="D12" s="51"/>
      <c r="E12" s="52"/>
      <c r="F12" s="53"/>
      <c r="G12" s="54"/>
    </row>
    <row r="13" spans="1:14" s="55" customFormat="1" ht="15.75">
      <c r="A13" s="63"/>
      <c r="B13" s="63"/>
      <c r="C13" s="63"/>
      <c r="D13" s="51"/>
      <c r="E13" s="52"/>
      <c r="F13" s="53"/>
      <c r="G13" s="54"/>
    </row>
  </sheetData>
  <mergeCells count="17">
    <mergeCell ref="K1:N1"/>
    <mergeCell ref="A2:N2"/>
    <mergeCell ref="A3:A4"/>
    <mergeCell ref="B3:B4"/>
    <mergeCell ref="C3:C4"/>
    <mergeCell ref="D3:D4"/>
    <mergeCell ref="E3:G3"/>
    <mergeCell ref="H3:J3"/>
    <mergeCell ref="K3:N3"/>
    <mergeCell ref="A11:C11"/>
    <mergeCell ref="H11:I11"/>
    <mergeCell ref="K6:M6"/>
    <mergeCell ref="A7:G7"/>
    <mergeCell ref="A8:G8"/>
    <mergeCell ref="H8:I8"/>
    <mergeCell ref="A9:N9"/>
    <mergeCell ref="A10:B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>
      <selection activeCell="H8" sqref="H8:I8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7" width="11.710937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252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12" t="s">
        <v>112</v>
      </c>
      <c r="I3" s="112"/>
      <c r="J3" s="112"/>
      <c r="K3" s="113" t="s">
        <v>113</v>
      </c>
      <c r="L3" s="113"/>
      <c r="M3" s="113"/>
      <c r="N3" s="113"/>
    </row>
    <row r="4" spans="1:14" ht="165" customHeight="1">
      <c r="A4" s="94"/>
      <c r="B4" s="95"/>
      <c r="C4" s="96"/>
      <c r="D4" s="96"/>
      <c r="E4" s="24" t="s">
        <v>246</v>
      </c>
      <c r="F4" s="24" t="s">
        <v>247</v>
      </c>
      <c r="G4" s="24" t="s">
        <v>248</v>
      </c>
      <c r="H4" s="66" t="s">
        <v>117</v>
      </c>
      <c r="I4" s="66" t="s">
        <v>118</v>
      </c>
      <c r="J4" s="26" t="s">
        <v>119</v>
      </c>
      <c r="K4" s="27" t="s">
        <v>120</v>
      </c>
      <c r="L4" s="66" t="s">
        <v>121</v>
      </c>
      <c r="M4" s="66" t="s">
        <v>122</v>
      </c>
      <c r="N4" s="66" t="s">
        <v>123</v>
      </c>
    </row>
    <row r="5" spans="1:14">
      <c r="A5" s="28">
        <v>1</v>
      </c>
      <c r="B5" s="68" t="s">
        <v>249</v>
      </c>
      <c r="C5" s="69" t="s">
        <v>250</v>
      </c>
      <c r="D5" s="70">
        <v>102</v>
      </c>
      <c r="E5" s="71">
        <v>920</v>
      </c>
      <c r="F5" s="71">
        <v>648</v>
      </c>
      <c r="G5" s="71">
        <v>785</v>
      </c>
      <c r="H5" s="33">
        <f>AVERAGE(E5:G5)</f>
        <v>784.33333333333337</v>
      </c>
      <c r="I5" s="34">
        <f>SQRT(((SUM((POWER(E5-H5,2)),(POWER(F5-H5,2)),(POWER(G5-H5,2)))/(COLUMNS(E5:G5)-1))))</f>
        <v>136.00122548467471</v>
      </c>
      <c r="J5" s="34">
        <f>I5/H5*100</f>
        <v>17.339722756227118</v>
      </c>
      <c r="K5" s="35">
        <f>((D5/3)*(SUM(E5:G5)))</f>
        <v>80002</v>
      </c>
      <c r="L5" s="36">
        <f>K5/D5</f>
        <v>784.33333333333337</v>
      </c>
      <c r="M5" s="35">
        <f>ROUNDDOWN(L5,2)</f>
        <v>784.33</v>
      </c>
      <c r="N5" s="35">
        <f>M5*D5</f>
        <v>80001.66</v>
      </c>
    </row>
    <row r="6" spans="1:14" s="45" customFormat="1" ht="18.75">
      <c r="A6" s="37"/>
      <c r="B6" s="38"/>
      <c r="C6" s="39"/>
      <c r="D6" s="40"/>
      <c r="E6" s="41"/>
      <c r="F6" s="41"/>
      <c r="G6" s="41"/>
      <c r="H6" s="42"/>
      <c r="I6" s="43"/>
      <c r="J6" s="43"/>
      <c r="K6" s="104" t="s">
        <v>126</v>
      </c>
      <c r="L6" s="104"/>
      <c r="M6" s="105"/>
      <c r="N6" s="44">
        <f>N5</f>
        <v>80001.66</v>
      </c>
    </row>
    <row r="7" spans="1:14" s="50" customFormat="1" ht="15.75">
      <c r="A7" s="106" t="s">
        <v>127</v>
      </c>
      <c r="B7" s="106"/>
      <c r="C7" s="106"/>
      <c r="D7" s="106"/>
      <c r="E7" s="106"/>
      <c r="F7" s="106"/>
      <c r="G7" s="106"/>
      <c r="H7" s="46">
        <f>N6</f>
        <v>80001.66</v>
      </c>
      <c r="I7" s="47" t="s">
        <v>128</v>
      </c>
      <c r="J7" s="48"/>
      <c r="K7" s="48"/>
      <c r="L7" s="48"/>
      <c r="M7" s="48"/>
      <c r="N7" s="49"/>
    </row>
    <row r="8" spans="1:14" s="50" customFormat="1" ht="15.75">
      <c r="A8" s="107" t="s">
        <v>129</v>
      </c>
      <c r="B8" s="107"/>
      <c r="C8" s="107"/>
      <c r="D8" s="107"/>
      <c r="E8" s="107"/>
      <c r="F8" s="107"/>
      <c r="G8" s="107"/>
      <c r="H8" s="108" t="s">
        <v>251</v>
      </c>
      <c r="I8" s="108"/>
      <c r="J8" s="48"/>
      <c r="K8" s="48"/>
      <c r="L8" s="48"/>
      <c r="M8" s="48"/>
      <c r="N8" s="49"/>
    </row>
    <row r="9" spans="1:14" ht="87.95" customHeight="1">
      <c r="A9" s="109" t="s">
        <v>132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.75" customHeight="1">
      <c r="A10" s="110" t="s">
        <v>131</v>
      </c>
      <c r="B10" s="111"/>
      <c r="C10" s="51"/>
      <c r="D10" s="51"/>
      <c r="E10" s="51"/>
      <c r="F10" s="51"/>
      <c r="G10" s="51"/>
      <c r="H10" s="51"/>
    </row>
    <row r="11" spans="1:14" s="55" customFormat="1" ht="15.75">
      <c r="A11" s="102"/>
      <c r="B11" s="102"/>
      <c r="C11" s="102"/>
      <c r="D11" s="51"/>
      <c r="E11" s="52"/>
      <c r="F11" s="53"/>
      <c r="G11" s="54"/>
      <c r="H11" s="103"/>
      <c r="I11" s="103"/>
    </row>
    <row r="12" spans="1:14" s="55" customFormat="1" ht="15.75">
      <c r="A12" s="65"/>
      <c r="B12" s="65"/>
      <c r="C12" s="65"/>
      <c r="D12" s="51"/>
      <c r="E12" s="52"/>
      <c r="F12" s="53"/>
      <c r="G12" s="54"/>
    </row>
    <row r="13" spans="1:14" s="55" customFormat="1" ht="15.75">
      <c r="A13" s="65"/>
      <c r="B13" s="65"/>
      <c r="C13" s="65"/>
      <c r="D13" s="51"/>
      <c r="E13" s="52"/>
      <c r="F13" s="53"/>
      <c r="G13" s="54"/>
    </row>
  </sheetData>
  <mergeCells count="17">
    <mergeCell ref="A11:C11"/>
    <mergeCell ref="H11:I11"/>
    <mergeCell ref="K6:M6"/>
    <mergeCell ref="A7:G7"/>
    <mergeCell ref="A8:G8"/>
    <mergeCell ref="H8:I8"/>
    <mergeCell ref="A9:N9"/>
    <mergeCell ref="A10:B10"/>
    <mergeCell ref="K1:N1"/>
    <mergeCell ref="A2:N2"/>
    <mergeCell ref="A3:A4"/>
    <mergeCell ref="B3:B4"/>
    <mergeCell ref="C3:C4"/>
    <mergeCell ref="D3:D4"/>
    <mergeCell ref="E3:G3"/>
    <mergeCell ref="H3:J3"/>
    <mergeCell ref="K3:N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>
      <selection activeCell="F7" sqref="F7"/>
    </sheetView>
  </sheetViews>
  <sheetFormatPr defaultColWidth="9.140625" defaultRowHeight="15"/>
  <cols>
    <col min="1" max="1" width="5" style="72" customWidth="1"/>
    <col min="2" max="2" width="32.5703125" style="72" customWidth="1"/>
    <col min="3" max="4" width="25.7109375" style="72" customWidth="1"/>
    <col min="5" max="5" width="30.140625" style="72" customWidth="1"/>
    <col min="6" max="6" width="16.5703125" style="72" customWidth="1"/>
    <col min="7" max="7" width="18.140625" style="72" customWidth="1"/>
    <col min="8" max="16384" width="9.140625" style="72"/>
  </cols>
  <sheetData>
    <row r="1" spans="1:7" ht="30.75" customHeight="1">
      <c r="A1" s="126" t="s">
        <v>268</v>
      </c>
      <c r="B1" s="126"/>
      <c r="C1" s="126"/>
      <c r="D1" s="126"/>
      <c r="E1" s="126"/>
      <c r="F1" s="126"/>
      <c r="G1" s="126"/>
    </row>
    <row r="2" spans="1:7" ht="66" customHeight="1">
      <c r="A2" s="127" t="s">
        <v>269</v>
      </c>
      <c r="B2" s="127"/>
      <c r="C2" s="127"/>
      <c r="D2" s="127"/>
      <c r="E2" s="127"/>
      <c r="F2" s="127"/>
      <c r="G2" s="127"/>
    </row>
    <row r="3" spans="1:7" ht="15.75">
      <c r="A3" s="73"/>
      <c r="B3" s="116"/>
      <c r="C3" s="116"/>
      <c r="D3" s="116"/>
      <c r="E3" s="116"/>
      <c r="F3" s="116"/>
    </row>
    <row r="4" spans="1:7" ht="41.25" customHeight="1">
      <c r="A4" s="74" t="s">
        <v>7</v>
      </c>
      <c r="B4" s="75" t="s">
        <v>257</v>
      </c>
      <c r="C4" s="75" t="s">
        <v>258</v>
      </c>
      <c r="D4" s="75" t="s">
        <v>265</v>
      </c>
      <c r="E4" s="76" t="s">
        <v>264</v>
      </c>
      <c r="F4" s="120" t="s">
        <v>259</v>
      </c>
      <c r="G4" s="121"/>
    </row>
    <row r="5" spans="1:7" ht="36" customHeight="1">
      <c r="A5" s="77">
        <v>1</v>
      </c>
      <c r="B5" s="80" t="s">
        <v>255</v>
      </c>
      <c r="C5" s="75" t="s">
        <v>267</v>
      </c>
      <c r="D5" s="78">
        <v>12</v>
      </c>
      <c r="E5" s="79">
        <v>4016.6669999999999</v>
      </c>
      <c r="F5" s="122">
        <f>E5*D5</f>
        <v>48200.004000000001</v>
      </c>
      <c r="G5" s="123"/>
    </row>
    <row r="6" spans="1:7" ht="15.75">
      <c r="A6" s="117" t="s">
        <v>260</v>
      </c>
      <c r="B6" s="118"/>
      <c r="C6" s="118"/>
      <c r="D6" s="118"/>
      <c r="E6" s="119"/>
      <c r="F6" s="124">
        <f>SUM(F5:F5)</f>
        <v>48200.004000000001</v>
      </c>
      <c r="G6" s="125"/>
    </row>
    <row r="7" spans="1:7" ht="15.75">
      <c r="A7" s="73"/>
      <c r="B7" s="73"/>
      <c r="C7" s="73"/>
      <c r="D7" s="73"/>
      <c r="E7" s="73"/>
      <c r="F7" s="81">
        <f>(F6)/1000</f>
        <v>48.200004</v>
      </c>
      <c r="G7" s="82" t="s">
        <v>270</v>
      </c>
    </row>
    <row r="8" spans="1:7" ht="43.5" customHeight="1">
      <c r="A8" s="128" t="s">
        <v>261</v>
      </c>
      <c r="B8" s="128"/>
      <c r="C8" s="128"/>
      <c r="D8" s="128"/>
      <c r="E8" s="128"/>
      <c r="F8" s="128"/>
      <c r="G8" s="128"/>
    </row>
    <row r="9" spans="1:7" ht="15.75">
      <c r="A9" s="115" t="s">
        <v>262</v>
      </c>
      <c r="B9" s="115"/>
      <c r="C9" s="115"/>
      <c r="D9" s="115"/>
      <c r="E9" s="115"/>
      <c r="F9" s="115"/>
    </row>
    <row r="10" spans="1:7" ht="15.75">
      <c r="A10" s="115" t="s">
        <v>263</v>
      </c>
      <c r="B10" s="115"/>
      <c r="C10" s="115"/>
      <c r="D10" s="115"/>
      <c r="E10" s="115"/>
      <c r="F10" s="115"/>
    </row>
  </sheetData>
  <mergeCells count="10">
    <mergeCell ref="A1:G1"/>
    <mergeCell ref="A2:G2"/>
    <mergeCell ref="A8:G8"/>
    <mergeCell ref="A9:F9"/>
    <mergeCell ref="A10:F10"/>
    <mergeCell ref="B3:F3"/>
    <mergeCell ref="A6:E6"/>
    <mergeCell ref="F4:G4"/>
    <mergeCell ref="F5:G5"/>
    <mergeCell ref="F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>
      <selection activeCell="H8" sqref="H8:I8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7" width="11.710937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133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00" t="s">
        <v>112</v>
      </c>
      <c r="I3" s="100"/>
      <c r="J3" s="100"/>
      <c r="K3" s="101" t="s">
        <v>113</v>
      </c>
      <c r="L3" s="101"/>
      <c r="M3" s="101"/>
      <c r="N3" s="101"/>
    </row>
    <row r="4" spans="1:14" ht="165" customHeight="1">
      <c r="A4" s="94"/>
      <c r="B4" s="95"/>
      <c r="C4" s="96"/>
      <c r="D4" s="96"/>
      <c r="E4" s="24" t="s">
        <v>114</v>
      </c>
      <c r="F4" s="24" t="s">
        <v>115</v>
      </c>
      <c r="G4" s="24" t="s">
        <v>116</v>
      </c>
      <c r="H4" s="25" t="s">
        <v>117</v>
      </c>
      <c r="I4" s="25" t="s">
        <v>118</v>
      </c>
      <c r="J4" s="26" t="s">
        <v>119</v>
      </c>
      <c r="K4" s="27" t="s">
        <v>120</v>
      </c>
      <c r="L4" s="25" t="s">
        <v>121</v>
      </c>
      <c r="M4" s="25" t="s">
        <v>122</v>
      </c>
      <c r="N4" s="25" t="s">
        <v>123</v>
      </c>
    </row>
    <row r="5" spans="1:14">
      <c r="A5" s="28">
        <v>1</v>
      </c>
      <c r="B5" s="29" t="s">
        <v>124</v>
      </c>
      <c r="C5" s="30" t="s">
        <v>125</v>
      </c>
      <c r="D5" s="31">
        <v>2</v>
      </c>
      <c r="E5" s="32">
        <v>7499</v>
      </c>
      <c r="F5" s="32">
        <v>8490</v>
      </c>
      <c r="G5" s="32">
        <v>7999</v>
      </c>
      <c r="H5" s="33">
        <f>AVERAGE(E5:G5)</f>
        <v>7996</v>
      </c>
      <c r="I5" s="34">
        <f>SQRT(((SUM((POWER(E5-H5,2)),(POWER(F5-H5,2)),(POWER(G5-H5,2)))/(COLUMNS(E5:G5)-1))))</f>
        <v>495.50681125490092</v>
      </c>
      <c r="J5" s="34">
        <f>I5/H5*100</f>
        <v>6.1969336074900063</v>
      </c>
      <c r="K5" s="35">
        <f>((D5/3)*(SUM(E5:G5)))</f>
        <v>15992</v>
      </c>
      <c r="L5" s="36">
        <f>K5/D5</f>
        <v>7996</v>
      </c>
      <c r="M5" s="35">
        <f>ROUNDDOWN(L5,2)</f>
        <v>7996</v>
      </c>
      <c r="N5" s="35">
        <f>M5*D5</f>
        <v>15992</v>
      </c>
    </row>
    <row r="6" spans="1:14" s="45" customFormat="1" ht="18.75">
      <c r="A6" s="37"/>
      <c r="B6" s="38"/>
      <c r="C6" s="39"/>
      <c r="D6" s="40"/>
      <c r="E6" s="41"/>
      <c r="F6" s="41"/>
      <c r="G6" s="41"/>
      <c r="H6" s="42"/>
      <c r="I6" s="43"/>
      <c r="J6" s="43"/>
      <c r="K6" s="104" t="s">
        <v>126</v>
      </c>
      <c r="L6" s="104"/>
      <c r="M6" s="105"/>
      <c r="N6" s="44">
        <f>N5</f>
        <v>15992</v>
      </c>
    </row>
    <row r="7" spans="1:14" s="50" customFormat="1" ht="15.75">
      <c r="A7" s="106" t="s">
        <v>127</v>
      </c>
      <c r="B7" s="106"/>
      <c r="C7" s="106"/>
      <c r="D7" s="106"/>
      <c r="E7" s="106"/>
      <c r="F7" s="106"/>
      <c r="G7" s="106"/>
      <c r="H7" s="46">
        <f>N6</f>
        <v>15992</v>
      </c>
      <c r="I7" s="47" t="s">
        <v>128</v>
      </c>
      <c r="J7" s="48"/>
      <c r="K7" s="48"/>
      <c r="L7" s="48"/>
      <c r="M7" s="48"/>
      <c r="N7" s="49"/>
    </row>
    <row r="8" spans="1:14" s="50" customFormat="1" ht="15.75">
      <c r="A8" s="107" t="s">
        <v>129</v>
      </c>
      <c r="B8" s="107"/>
      <c r="C8" s="107"/>
      <c r="D8" s="107"/>
      <c r="E8" s="107"/>
      <c r="F8" s="107"/>
      <c r="G8" s="107"/>
      <c r="H8" s="108" t="s">
        <v>130</v>
      </c>
      <c r="I8" s="108"/>
      <c r="J8" s="48"/>
      <c r="K8" s="48"/>
      <c r="L8" s="48"/>
      <c r="M8" s="48"/>
      <c r="N8" s="49"/>
    </row>
    <row r="9" spans="1:14" s="50" customFormat="1" ht="87.95" customHeight="1">
      <c r="A9" s="109" t="s">
        <v>132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.75" customHeight="1">
      <c r="A10" s="110" t="s">
        <v>131</v>
      </c>
      <c r="B10" s="111"/>
      <c r="C10" s="51"/>
      <c r="D10" s="51"/>
      <c r="E10" s="51"/>
      <c r="F10" s="51"/>
      <c r="G10" s="51"/>
    </row>
    <row r="11" spans="1:14" s="55" customFormat="1" ht="15.75">
      <c r="A11" s="102"/>
      <c r="B11" s="102"/>
      <c r="C11" s="102"/>
      <c r="D11" s="51"/>
      <c r="E11" s="52"/>
      <c r="F11" s="53"/>
      <c r="G11" s="54"/>
      <c r="H11" s="103"/>
      <c r="I11" s="103"/>
    </row>
    <row r="12" spans="1:14" s="55" customFormat="1" ht="15.75">
      <c r="A12" s="56"/>
      <c r="B12" s="56"/>
      <c r="C12" s="56"/>
      <c r="D12" s="51"/>
      <c r="E12" s="52"/>
      <c r="F12" s="53"/>
      <c r="G12" s="54"/>
    </row>
    <row r="13" spans="1:14" s="55" customFormat="1" ht="15.75">
      <c r="A13" s="56"/>
      <c r="B13" s="56"/>
      <c r="C13" s="56"/>
      <c r="D13" s="51"/>
      <c r="E13" s="52"/>
      <c r="F13" s="53"/>
      <c r="G13" s="54"/>
    </row>
  </sheetData>
  <mergeCells count="17">
    <mergeCell ref="A11:C11"/>
    <mergeCell ref="H11:I11"/>
    <mergeCell ref="K6:M6"/>
    <mergeCell ref="A7:G7"/>
    <mergeCell ref="A8:G8"/>
    <mergeCell ref="H8:I8"/>
    <mergeCell ref="A9:N9"/>
    <mergeCell ref="A10:B10"/>
    <mergeCell ref="K1:N1"/>
    <mergeCell ref="A2:N2"/>
    <mergeCell ref="A3:A4"/>
    <mergeCell ref="B3:B4"/>
    <mergeCell ref="C3:C4"/>
    <mergeCell ref="D3:D4"/>
    <mergeCell ref="E3:G3"/>
    <mergeCell ref="H3:J3"/>
    <mergeCell ref="K3:N3"/>
  </mergeCells>
  <hyperlinks>
    <hyperlink ref="F4" r:id="rId1"/>
    <hyperlink ref="G4" r:id="rId2"/>
  </hyperlinks>
  <pageMargins left="0.7" right="0.7" top="0.75" bottom="0.75" header="0.3" footer="0.3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>
      <selection activeCell="F7" sqref="F7"/>
    </sheetView>
  </sheetViews>
  <sheetFormatPr defaultColWidth="9.140625" defaultRowHeight="15"/>
  <cols>
    <col min="1" max="1" width="5" style="72" customWidth="1"/>
    <col min="2" max="2" width="32.5703125" style="72" customWidth="1"/>
    <col min="3" max="4" width="25.7109375" style="72" customWidth="1"/>
    <col min="5" max="5" width="30.140625" style="72" customWidth="1"/>
    <col min="6" max="6" width="16.5703125" style="72" customWidth="1"/>
    <col min="7" max="7" width="18.140625" style="72" customWidth="1"/>
    <col min="8" max="16384" width="9.140625" style="72"/>
  </cols>
  <sheetData>
    <row r="1" spans="1:7" ht="30.75" customHeight="1">
      <c r="A1" s="126" t="s">
        <v>268</v>
      </c>
      <c r="B1" s="126"/>
      <c r="C1" s="126"/>
      <c r="D1" s="126"/>
      <c r="E1" s="126"/>
      <c r="F1" s="126"/>
      <c r="G1" s="126"/>
    </row>
    <row r="2" spans="1:7" ht="66" customHeight="1">
      <c r="A2" s="127" t="s">
        <v>269</v>
      </c>
      <c r="B2" s="127"/>
      <c r="C2" s="127"/>
      <c r="D2" s="127"/>
      <c r="E2" s="127"/>
      <c r="F2" s="127"/>
      <c r="G2" s="127"/>
    </row>
    <row r="3" spans="1:7" ht="15.75">
      <c r="A3" s="73"/>
      <c r="B3" s="116"/>
      <c r="C3" s="116"/>
      <c r="D3" s="116"/>
      <c r="E3" s="116"/>
      <c r="F3" s="116"/>
    </row>
    <row r="4" spans="1:7" ht="41.25" customHeight="1">
      <c r="A4" s="74" t="s">
        <v>7</v>
      </c>
      <c r="B4" s="75" t="s">
        <v>257</v>
      </c>
      <c r="C4" s="75" t="s">
        <v>258</v>
      </c>
      <c r="D4" s="75" t="s">
        <v>265</v>
      </c>
      <c r="E4" s="76" t="s">
        <v>264</v>
      </c>
      <c r="F4" s="120" t="s">
        <v>259</v>
      </c>
      <c r="G4" s="121"/>
    </row>
    <row r="5" spans="1:7" ht="36" customHeight="1">
      <c r="A5" s="77">
        <v>1</v>
      </c>
      <c r="B5" s="13" t="s">
        <v>271</v>
      </c>
      <c r="C5" s="75" t="s">
        <v>267</v>
      </c>
      <c r="D5" s="78">
        <v>12</v>
      </c>
      <c r="E5" s="79">
        <v>566.66600000000005</v>
      </c>
      <c r="F5" s="122">
        <f>E5*D5</f>
        <v>6799.9920000000002</v>
      </c>
      <c r="G5" s="123"/>
    </row>
    <row r="6" spans="1:7" ht="15.75">
      <c r="A6" s="117" t="s">
        <v>260</v>
      </c>
      <c r="B6" s="118"/>
      <c r="C6" s="118"/>
      <c r="D6" s="118"/>
      <c r="E6" s="119"/>
      <c r="F6" s="124">
        <f>SUM(F5:F5)</f>
        <v>6799.9920000000002</v>
      </c>
      <c r="G6" s="125"/>
    </row>
    <row r="7" spans="1:7" ht="15.75">
      <c r="A7" s="73"/>
      <c r="B7" s="73"/>
      <c r="C7" s="73"/>
      <c r="D7" s="73"/>
      <c r="E7" s="73"/>
      <c r="F7" s="81">
        <f>(F6)/1000</f>
        <v>6.7999920000000005</v>
      </c>
      <c r="G7" s="82" t="s">
        <v>270</v>
      </c>
    </row>
    <row r="8" spans="1:7" ht="43.5" customHeight="1">
      <c r="A8" s="128" t="s">
        <v>261</v>
      </c>
      <c r="B8" s="128"/>
      <c r="C8" s="128"/>
      <c r="D8" s="128"/>
      <c r="E8" s="128"/>
      <c r="F8" s="128"/>
      <c r="G8" s="128"/>
    </row>
    <row r="9" spans="1:7" ht="15.75">
      <c r="A9" s="115" t="s">
        <v>262</v>
      </c>
      <c r="B9" s="115"/>
      <c r="C9" s="115"/>
      <c r="D9" s="115"/>
      <c r="E9" s="115"/>
      <c r="F9" s="115"/>
    </row>
    <row r="10" spans="1:7" ht="15.75">
      <c r="A10" s="115" t="s">
        <v>263</v>
      </c>
      <c r="B10" s="115"/>
      <c r="C10" s="115"/>
      <c r="D10" s="115"/>
      <c r="E10" s="115"/>
      <c r="F10" s="115"/>
    </row>
  </sheetData>
  <mergeCells count="10">
    <mergeCell ref="A8:G8"/>
    <mergeCell ref="A9:F9"/>
    <mergeCell ref="A10:F10"/>
    <mergeCell ref="A1:G1"/>
    <mergeCell ref="A2:G2"/>
    <mergeCell ref="B3:F3"/>
    <mergeCell ref="F4:G4"/>
    <mergeCell ref="F5:G5"/>
    <mergeCell ref="A6:E6"/>
    <mergeCell ref="F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>
      <selection activeCell="H8" sqref="H8:I8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5" width="17.28515625" style="23" customWidth="1"/>
    <col min="6" max="6" width="14.5703125" style="23" customWidth="1"/>
    <col min="7" max="7" width="13.710937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141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00" t="s">
        <v>112</v>
      </c>
      <c r="I3" s="100"/>
      <c r="J3" s="100"/>
      <c r="K3" s="101" t="s">
        <v>113</v>
      </c>
      <c r="L3" s="101"/>
      <c r="M3" s="101"/>
      <c r="N3" s="101"/>
    </row>
    <row r="4" spans="1:14" ht="241.5" customHeight="1">
      <c r="A4" s="94"/>
      <c r="B4" s="95"/>
      <c r="C4" s="96"/>
      <c r="D4" s="96"/>
      <c r="E4" s="24" t="s">
        <v>136</v>
      </c>
      <c r="F4" s="24" t="s">
        <v>137</v>
      </c>
      <c r="G4" s="24" t="s">
        <v>138</v>
      </c>
      <c r="H4" s="25" t="s">
        <v>117</v>
      </c>
      <c r="I4" s="25" t="s">
        <v>118</v>
      </c>
      <c r="J4" s="26" t="s">
        <v>119</v>
      </c>
      <c r="K4" s="27" t="s">
        <v>120</v>
      </c>
      <c r="L4" s="25" t="s">
        <v>121</v>
      </c>
      <c r="M4" s="25" t="s">
        <v>122</v>
      </c>
      <c r="N4" s="25" t="s">
        <v>123</v>
      </c>
    </row>
    <row r="5" spans="1:14">
      <c r="A5" s="28">
        <v>1</v>
      </c>
      <c r="B5" s="29" t="s">
        <v>139</v>
      </c>
      <c r="C5" s="30" t="s">
        <v>125</v>
      </c>
      <c r="D5" s="31">
        <v>2</v>
      </c>
      <c r="E5" s="32">
        <v>7550</v>
      </c>
      <c r="F5" s="32">
        <v>7990</v>
      </c>
      <c r="G5" s="32">
        <v>8100</v>
      </c>
      <c r="H5" s="33">
        <f>AVERAGE(E5:G5)</f>
        <v>7880</v>
      </c>
      <c r="I5" s="34">
        <f>SQRT(((SUM((POWER(E5-H5,2)),(POWER(F5-H5,2)),(POWER(G5-H5,2)))/(COLUMNS(E5:G5)-1))))</f>
        <v>291.03264421710497</v>
      </c>
      <c r="J5" s="34">
        <f>I5/H5*100</f>
        <v>3.6933076677297589</v>
      </c>
      <c r="K5" s="35">
        <f>((D5/3)*(SUM(E5:G5)))</f>
        <v>15760</v>
      </c>
      <c r="L5" s="36">
        <f>K5/D5</f>
        <v>7880</v>
      </c>
      <c r="M5" s="35">
        <f>ROUNDDOWN(L5,2)</f>
        <v>7880</v>
      </c>
      <c r="N5" s="35">
        <f>M5*D5</f>
        <v>15760</v>
      </c>
    </row>
    <row r="6" spans="1:14" s="45" customFormat="1" ht="18.75">
      <c r="A6" s="37"/>
      <c r="B6" s="38"/>
      <c r="C6" s="39"/>
      <c r="D6" s="40"/>
      <c r="E6" s="41"/>
      <c r="F6" s="41"/>
      <c r="G6" s="41"/>
      <c r="H6" s="42"/>
      <c r="I6" s="43"/>
      <c r="J6" s="43"/>
      <c r="K6" s="104" t="s">
        <v>126</v>
      </c>
      <c r="L6" s="104"/>
      <c r="M6" s="105"/>
      <c r="N6" s="44">
        <f>N5</f>
        <v>15760</v>
      </c>
    </row>
    <row r="7" spans="1:14" s="50" customFormat="1" ht="15.75">
      <c r="A7" s="106" t="s">
        <v>127</v>
      </c>
      <c r="B7" s="106"/>
      <c r="C7" s="106"/>
      <c r="D7" s="106"/>
      <c r="E7" s="106"/>
      <c r="F7" s="106"/>
      <c r="G7" s="106"/>
      <c r="H7" s="46">
        <f>N6</f>
        <v>15760</v>
      </c>
      <c r="I7" s="47" t="s">
        <v>128</v>
      </c>
      <c r="J7" s="48"/>
      <c r="K7" s="48"/>
      <c r="L7" s="48"/>
      <c r="M7" s="48"/>
      <c r="N7" s="49"/>
    </row>
    <row r="8" spans="1:14" s="50" customFormat="1" ht="15.75">
      <c r="A8" s="107" t="s">
        <v>129</v>
      </c>
      <c r="B8" s="107"/>
      <c r="C8" s="107"/>
      <c r="D8" s="107"/>
      <c r="E8" s="107"/>
      <c r="F8" s="107"/>
      <c r="G8" s="107"/>
      <c r="H8" s="108" t="s">
        <v>140</v>
      </c>
      <c r="I8" s="108"/>
      <c r="J8" s="48"/>
      <c r="K8" s="48"/>
      <c r="L8" s="48"/>
      <c r="M8" s="48"/>
      <c r="N8" s="49"/>
    </row>
    <row r="9" spans="1:14" ht="87.95" customHeight="1">
      <c r="A9" s="109" t="s">
        <v>132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.75" customHeight="1">
      <c r="A10" s="110" t="s">
        <v>131</v>
      </c>
      <c r="B10" s="111"/>
      <c r="C10" s="51"/>
      <c r="D10" s="51"/>
      <c r="E10" s="51"/>
      <c r="F10" s="51"/>
      <c r="G10" s="51"/>
    </row>
    <row r="11" spans="1:14" s="55" customFormat="1" ht="15.75">
      <c r="A11" s="102"/>
      <c r="B11" s="102"/>
      <c r="C11" s="102"/>
      <c r="D11" s="51"/>
      <c r="E11" s="52"/>
      <c r="F11" s="53"/>
      <c r="G11" s="54"/>
      <c r="H11" s="103"/>
      <c r="I11" s="103"/>
    </row>
    <row r="12" spans="1:14" s="55" customFormat="1" ht="15.75">
      <c r="A12" s="56"/>
      <c r="B12" s="56"/>
      <c r="C12" s="56"/>
      <c r="D12" s="51"/>
      <c r="E12" s="52"/>
      <c r="F12" s="53"/>
      <c r="G12" s="54"/>
    </row>
    <row r="13" spans="1:14" s="55" customFormat="1" ht="15.75">
      <c r="A13" s="56"/>
      <c r="B13" s="56"/>
      <c r="C13" s="56"/>
      <c r="D13" s="51"/>
      <c r="E13" s="52"/>
      <c r="F13" s="53"/>
      <c r="G13" s="54"/>
    </row>
  </sheetData>
  <mergeCells count="17">
    <mergeCell ref="K1:N1"/>
    <mergeCell ref="A2:N2"/>
    <mergeCell ref="A3:A4"/>
    <mergeCell ref="B3:B4"/>
    <mergeCell ref="C3:C4"/>
    <mergeCell ref="D3:D4"/>
    <mergeCell ref="E3:G3"/>
    <mergeCell ref="H3:J3"/>
    <mergeCell ref="K3:N3"/>
    <mergeCell ref="A11:C11"/>
    <mergeCell ref="H11:I11"/>
    <mergeCell ref="K6:M6"/>
    <mergeCell ref="A7:G7"/>
    <mergeCell ref="A8:G8"/>
    <mergeCell ref="H8:I8"/>
    <mergeCell ref="A9:N9"/>
    <mergeCell ref="A10:B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>
      <selection activeCell="H8" sqref="H8:I8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7" width="11.710937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148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12" t="s">
        <v>112</v>
      </c>
      <c r="I3" s="112"/>
      <c r="J3" s="112"/>
      <c r="K3" s="113" t="s">
        <v>113</v>
      </c>
      <c r="L3" s="113"/>
      <c r="M3" s="113"/>
      <c r="N3" s="113"/>
    </row>
    <row r="4" spans="1:14" ht="165" customHeight="1">
      <c r="A4" s="94"/>
      <c r="B4" s="95"/>
      <c r="C4" s="96"/>
      <c r="D4" s="96"/>
      <c r="E4" s="24" t="s">
        <v>143</v>
      </c>
      <c r="F4" s="24" t="s">
        <v>144</v>
      </c>
      <c r="G4" s="24" t="s">
        <v>145</v>
      </c>
      <c r="H4" s="25" t="s">
        <v>117</v>
      </c>
      <c r="I4" s="25" t="s">
        <v>118</v>
      </c>
      <c r="J4" s="26" t="s">
        <v>119</v>
      </c>
      <c r="K4" s="27" t="s">
        <v>120</v>
      </c>
      <c r="L4" s="25" t="s">
        <v>121</v>
      </c>
      <c r="M4" s="25" t="s">
        <v>122</v>
      </c>
      <c r="N4" s="25" t="s">
        <v>123</v>
      </c>
    </row>
    <row r="5" spans="1:14">
      <c r="A5" s="28">
        <v>1</v>
      </c>
      <c r="B5" s="29" t="s">
        <v>146</v>
      </c>
      <c r="C5" s="30" t="s">
        <v>125</v>
      </c>
      <c r="D5" s="31">
        <v>6</v>
      </c>
      <c r="E5" s="32">
        <v>2850</v>
      </c>
      <c r="F5" s="32">
        <v>2780</v>
      </c>
      <c r="G5" s="32">
        <v>2990</v>
      </c>
      <c r="H5" s="33">
        <f>AVERAGE(E5:G5)</f>
        <v>2873.3333333333335</v>
      </c>
      <c r="I5" s="34">
        <f>SQRT(((SUM((POWER(E5-H5,2)),(POWER(F5-H5,2)),(POWER(G5-H5,2)))/(COLUMNS(E5:G5)-1))))</f>
        <v>106.92676621563626</v>
      </c>
      <c r="J5" s="34">
        <f>I5/H5*100</f>
        <v>3.7213491722379208</v>
      </c>
      <c r="K5" s="35">
        <f>((D5/3)*(SUM(E5:G5)))</f>
        <v>17240</v>
      </c>
      <c r="L5" s="36">
        <f>K5/D5</f>
        <v>2873.3333333333335</v>
      </c>
      <c r="M5" s="35">
        <f>ROUNDDOWN(L5,2)</f>
        <v>2873.33</v>
      </c>
      <c r="N5" s="35">
        <f>M5*D5</f>
        <v>17239.98</v>
      </c>
    </row>
    <row r="6" spans="1:14" s="45" customFormat="1" ht="18.75">
      <c r="A6" s="37"/>
      <c r="B6" s="38"/>
      <c r="C6" s="39"/>
      <c r="D6" s="40"/>
      <c r="E6" s="41"/>
      <c r="F6" s="41"/>
      <c r="G6" s="41"/>
      <c r="H6" s="42"/>
      <c r="I6" s="43"/>
      <c r="J6" s="43"/>
      <c r="K6" s="104" t="s">
        <v>126</v>
      </c>
      <c r="L6" s="104"/>
      <c r="M6" s="105"/>
      <c r="N6" s="44">
        <f>N5</f>
        <v>17239.98</v>
      </c>
    </row>
    <row r="7" spans="1:14" s="50" customFormat="1" ht="15.75">
      <c r="A7" s="106" t="s">
        <v>127</v>
      </c>
      <c r="B7" s="106"/>
      <c r="C7" s="106"/>
      <c r="D7" s="106"/>
      <c r="E7" s="106"/>
      <c r="F7" s="106"/>
      <c r="G7" s="106"/>
      <c r="H7" s="46">
        <f>N6</f>
        <v>17239.98</v>
      </c>
      <c r="I7" s="47" t="s">
        <v>128</v>
      </c>
      <c r="J7" s="48"/>
      <c r="K7" s="48"/>
      <c r="L7" s="48"/>
      <c r="M7" s="48"/>
      <c r="N7" s="49"/>
    </row>
    <row r="8" spans="1:14" s="50" customFormat="1" ht="15.75">
      <c r="A8" s="107" t="s">
        <v>129</v>
      </c>
      <c r="B8" s="107"/>
      <c r="C8" s="107"/>
      <c r="D8" s="107"/>
      <c r="E8" s="107"/>
      <c r="F8" s="107"/>
      <c r="G8" s="107"/>
      <c r="H8" s="108" t="s">
        <v>147</v>
      </c>
      <c r="I8" s="108"/>
      <c r="J8" s="48"/>
      <c r="K8" s="48"/>
      <c r="L8" s="48"/>
      <c r="M8" s="48"/>
      <c r="N8" s="49"/>
    </row>
    <row r="9" spans="1:14" s="50" customFormat="1" ht="87.95" customHeight="1">
      <c r="A9" s="109" t="s">
        <v>132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.75" customHeight="1">
      <c r="A10" s="110" t="s">
        <v>131</v>
      </c>
      <c r="B10" s="111"/>
      <c r="C10" s="51"/>
      <c r="D10" s="51"/>
      <c r="E10" s="51"/>
      <c r="F10" s="51"/>
      <c r="G10" s="51"/>
    </row>
    <row r="11" spans="1:14" s="55" customFormat="1" ht="15.75">
      <c r="A11" s="102"/>
      <c r="B11" s="102"/>
      <c r="C11" s="102"/>
      <c r="D11" s="51"/>
      <c r="E11" s="52"/>
      <c r="F11" s="53"/>
      <c r="G11" s="54"/>
      <c r="H11" s="103"/>
      <c r="I11" s="103"/>
    </row>
    <row r="12" spans="1:14" s="55" customFormat="1" ht="15.75">
      <c r="A12" s="56"/>
      <c r="B12" s="56"/>
      <c r="C12" s="56"/>
      <c r="D12" s="51"/>
      <c r="E12" s="52"/>
      <c r="F12" s="53"/>
      <c r="G12" s="54"/>
    </row>
    <row r="13" spans="1:14" s="55" customFormat="1" ht="15.75">
      <c r="A13" s="56"/>
      <c r="B13" s="56"/>
      <c r="C13" s="56"/>
      <c r="D13" s="51"/>
      <c r="E13" s="52"/>
      <c r="F13" s="53"/>
      <c r="G13" s="54"/>
    </row>
  </sheetData>
  <mergeCells count="17">
    <mergeCell ref="K1:N1"/>
    <mergeCell ref="A2:N2"/>
    <mergeCell ref="A3:A4"/>
    <mergeCell ref="B3:B4"/>
    <mergeCell ref="C3:C4"/>
    <mergeCell ref="D3:D4"/>
    <mergeCell ref="E3:G3"/>
    <mergeCell ref="H3:J3"/>
    <mergeCell ref="K3:N3"/>
    <mergeCell ref="A11:C11"/>
    <mergeCell ref="H11:I11"/>
    <mergeCell ref="K6:M6"/>
    <mergeCell ref="A7:G7"/>
    <mergeCell ref="A8:G8"/>
    <mergeCell ref="H8:I8"/>
    <mergeCell ref="A9:N9"/>
    <mergeCell ref="A10:B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>
      <selection activeCell="J18" sqref="J18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7" width="11.710937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155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12" t="s">
        <v>112</v>
      </c>
      <c r="I3" s="112"/>
      <c r="J3" s="112"/>
      <c r="K3" s="113" t="s">
        <v>113</v>
      </c>
      <c r="L3" s="113"/>
      <c r="M3" s="113"/>
      <c r="N3" s="113"/>
    </row>
    <row r="4" spans="1:14" ht="165" customHeight="1">
      <c r="A4" s="94"/>
      <c r="B4" s="95"/>
      <c r="C4" s="96"/>
      <c r="D4" s="96"/>
      <c r="E4" s="24" t="s">
        <v>150</v>
      </c>
      <c r="F4" s="24" t="s">
        <v>151</v>
      </c>
      <c r="G4" s="24" t="s">
        <v>152</v>
      </c>
      <c r="H4" s="25" t="s">
        <v>117</v>
      </c>
      <c r="I4" s="25" t="s">
        <v>118</v>
      </c>
      <c r="J4" s="26" t="s">
        <v>119</v>
      </c>
      <c r="K4" s="27" t="s">
        <v>120</v>
      </c>
      <c r="L4" s="25" t="s">
        <v>121</v>
      </c>
      <c r="M4" s="25" t="s">
        <v>122</v>
      </c>
      <c r="N4" s="25" t="s">
        <v>123</v>
      </c>
    </row>
    <row r="5" spans="1:14">
      <c r="A5" s="28">
        <v>1</v>
      </c>
      <c r="B5" s="29" t="s">
        <v>153</v>
      </c>
      <c r="C5" s="30" t="s">
        <v>125</v>
      </c>
      <c r="D5" s="31">
        <v>2</v>
      </c>
      <c r="E5" s="32">
        <v>16499</v>
      </c>
      <c r="F5" s="32">
        <v>16499</v>
      </c>
      <c r="G5" s="32">
        <v>18499</v>
      </c>
      <c r="H5" s="33">
        <f>AVERAGE(E5:G5)</f>
        <v>17165.666666666668</v>
      </c>
      <c r="I5" s="34">
        <f>SQRT(((SUM((POWER(E5-H5,2)),(POWER(F5-H5,2)),(POWER(G5-H5,2)))/(COLUMNS(E5:G5)-1))))</f>
        <v>1154.7005383792514</v>
      </c>
      <c r="J5" s="34">
        <f>I5/H5*100</f>
        <v>6.7268027557678192</v>
      </c>
      <c r="K5" s="35">
        <f>((D5/3)*(SUM(E5:G5)))</f>
        <v>34331.333333333328</v>
      </c>
      <c r="L5" s="36">
        <f>K5/D5</f>
        <v>17165.666666666664</v>
      </c>
      <c r="M5" s="35">
        <f>ROUNDDOWN(L5,2)</f>
        <v>17165.66</v>
      </c>
      <c r="N5" s="35">
        <f>M5*D5</f>
        <v>34331.32</v>
      </c>
    </row>
    <row r="6" spans="1:14" s="45" customFormat="1" ht="18.75">
      <c r="A6" s="37"/>
      <c r="B6" s="38"/>
      <c r="C6" s="39"/>
      <c r="D6" s="40"/>
      <c r="E6" s="41"/>
      <c r="F6" s="41"/>
      <c r="G6" s="41"/>
      <c r="H6" s="42"/>
      <c r="I6" s="43"/>
      <c r="J6" s="43"/>
      <c r="K6" s="104" t="s">
        <v>126</v>
      </c>
      <c r="L6" s="104"/>
      <c r="M6" s="105"/>
      <c r="N6" s="44">
        <f>N5</f>
        <v>34331.32</v>
      </c>
    </row>
    <row r="7" spans="1:14" s="50" customFormat="1" ht="15.75">
      <c r="A7" s="106" t="s">
        <v>127</v>
      </c>
      <c r="B7" s="106"/>
      <c r="C7" s="106"/>
      <c r="D7" s="106"/>
      <c r="E7" s="106"/>
      <c r="F7" s="106"/>
      <c r="G7" s="106"/>
      <c r="H7" s="46">
        <f>N6</f>
        <v>34331.32</v>
      </c>
      <c r="I7" s="47" t="s">
        <v>128</v>
      </c>
      <c r="J7" s="48"/>
      <c r="K7" s="48"/>
      <c r="L7" s="48"/>
      <c r="M7" s="48"/>
      <c r="N7" s="49"/>
    </row>
    <row r="8" spans="1:14" s="50" customFormat="1" ht="15.75">
      <c r="A8" s="107" t="s">
        <v>129</v>
      </c>
      <c r="B8" s="107"/>
      <c r="C8" s="107"/>
      <c r="D8" s="107"/>
      <c r="E8" s="107"/>
      <c r="F8" s="107"/>
      <c r="G8" s="107"/>
      <c r="H8" s="108" t="s">
        <v>154</v>
      </c>
      <c r="I8" s="108"/>
      <c r="J8" s="48"/>
      <c r="K8" s="48"/>
      <c r="L8" s="48"/>
      <c r="M8" s="48"/>
      <c r="N8" s="49"/>
    </row>
    <row r="9" spans="1:14" ht="87.95" customHeight="1">
      <c r="A9" s="109" t="s">
        <v>132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.75" customHeight="1">
      <c r="A10" s="110" t="s">
        <v>131</v>
      </c>
      <c r="B10" s="111"/>
      <c r="C10" s="51"/>
      <c r="D10" s="51"/>
      <c r="E10" s="51"/>
      <c r="F10" s="51"/>
      <c r="G10" s="51"/>
    </row>
    <row r="11" spans="1:14" s="55" customFormat="1" ht="15.75">
      <c r="A11" s="102"/>
      <c r="B11" s="102"/>
      <c r="C11" s="102"/>
      <c r="D11" s="51"/>
      <c r="E11" s="52"/>
      <c r="F11" s="53"/>
      <c r="G11" s="54"/>
      <c r="H11" s="103"/>
      <c r="I11" s="103"/>
    </row>
    <row r="12" spans="1:14" s="55" customFormat="1" ht="15.75">
      <c r="A12" s="56"/>
      <c r="B12" s="56"/>
      <c r="C12" s="56"/>
      <c r="D12" s="51"/>
      <c r="E12" s="52"/>
      <c r="F12" s="53"/>
      <c r="G12" s="54"/>
    </row>
    <row r="13" spans="1:14" s="55" customFormat="1" ht="15.75">
      <c r="A13" s="56"/>
      <c r="B13" s="56"/>
      <c r="C13" s="56"/>
      <c r="D13" s="51"/>
      <c r="E13" s="52"/>
      <c r="F13" s="53"/>
      <c r="G13" s="54"/>
    </row>
  </sheetData>
  <mergeCells count="17">
    <mergeCell ref="K1:N1"/>
    <mergeCell ref="A2:N2"/>
    <mergeCell ref="A3:A4"/>
    <mergeCell ref="B3:B4"/>
    <mergeCell ref="C3:C4"/>
    <mergeCell ref="D3:D4"/>
    <mergeCell ref="E3:G3"/>
    <mergeCell ref="H3:J3"/>
    <mergeCell ref="K3:N3"/>
    <mergeCell ref="A11:C11"/>
    <mergeCell ref="H11:I11"/>
    <mergeCell ref="K6:M6"/>
    <mergeCell ref="A7:G7"/>
    <mergeCell ref="A8:G8"/>
    <mergeCell ref="H8:I8"/>
    <mergeCell ref="A9:N9"/>
    <mergeCell ref="A10:B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>
      <selection activeCell="F4" activeCellId="1" sqref="F4 F4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5" width="11.7109375" style="23" customWidth="1"/>
    <col min="6" max="6" width="16" style="23" customWidth="1"/>
    <col min="7" max="7" width="18.14062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163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12" t="s">
        <v>112</v>
      </c>
      <c r="I3" s="112"/>
      <c r="J3" s="112"/>
      <c r="K3" s="113" t="s">
        <v>113</v>
      </c>
      <c r="L3" s="113"/>
      <c r="M3" s="113"/>
      <c r="N3" s="113"/>
    </row>
    <row r="4" spans="1:14" ht="189.95" customHeight="1">
      <c r="A4" s="94"/>
      <c r="B4" s="95"/>
      <c r="C4" s="96"/>
      <c r="D4" s="96"/>
      <c r="E4" s="24" t="s">
        <v>157</v>
      </c>
      <c r="F4" s="24" t="s">
        <v>158</v>
      </c>
      <c r="G4" s="24" t="s">
        <v>159</v>
      </c>
      <c r="H4" s="25" t="s">
        <v>117</v>
      </c>
      <c r="I4" s="25" t="s">
        <v>118</v>
      </c>
      <c r="J4" s="26" t="s">
        <v>119</v>
      </c>
      <c r="K4" s="27" t="s">
        <v>120</v>
      </c>
      <c r="L4" s="25" t="s">
        <v>121</v>
      </c>
      <c r="M4" s="25" t="s">
        <v>122</v>
      </c>
      <c r="N4" s="25" t="s">
        <v>123</v>
      </c>
    </row>
    <row r="5" spans="1:14">
      <c r="A5" s="28">
        <v>1</v>
      </c>
      <c r="B5" s="29" t="s">
        <v>160</v>
      </c>
      <c r="C5" s="30" t="s">
        <v>161</v>
      </c>
      <c r="D5" s="31">
        <v>4</v>
      </c>
      <c r="E5" s="32">
        <v>561</v>
      </c>
      <c r="F5" s="32">
        <v>450</v>
      </c>
      <c r="G5" s="32">
        <v>490</v>
      </c>
      <c r="H5" s="33">
        <f>AVERAGE(E5:G5)</f>
        <v>500.33333333333331</v>
      </c>
      <c r="I5" s="34">
        <f>SQRT(((SUM((POWER(E5-H5,2)),(POWER(F5-H5,2)),(POWER(G5-H5,2)))/(COLUMNS(E5:G5)-1))))</f>
        <v>56.21684207898317</v>
      </c>
      <c r="J5" s="34">
        <f>I5/H5*100</f>
        <v>11.23587783057625</v>
      </c>
      <c r="K5" s="35">
        <f>((D5/3)*(SUM(E5:G5)))</f>
        <v>2001.3333333333333</v>
      </c>
      <c r="L5" s="36">
        <f>K5/D5</f>
        <v>500.33333333333331</v>
      </c>
      <c r="M5" s="35">
        <f>ROUNDDOWN(L5,2)</f>
        <v>500.33</v>
      </c>
      <c r="N5" s="35">
        <f>M5*D5</f>
        <v>2001.32</v>
      </c>
    </row>
    <row r="6" spans="1:14" s="45" customFormat="1" ht="18.75">
      <c r="A6" s="37"/>
      <c r="B6" s="38"/>
      <c r="C6" s="39"/>
      <c r="D6" s="40"/>
      <c r="E6" s="41"/>
      <c r="F6" s="41"/>
      <c r="G6" s="41"/>
      <c r="H6" s="42"/>
      <c r="I6" s="43"/>
      <c r="J6" s="43"/>
      <c r="K6" s="104" t="s">
        <v>126</v>
      </c>
      <c r="L6" s="104"/>
      <c r="M6" s="105"/>
      <c r="N6" s="44">
        <f>N5</f>
        <v>2001.32</v>
      </c>
    </row>
    <row r="7" spans="1:14" s="50" customFormat="1" ht="15.75">
      <c r="A7" s="106" t="s">
        <v>127</v>
      </c>
      <c r="B7" s="106"/>
      <c r="C7" s="106"/>
      <c r="D7" s="106"/>
      <c r="E7" s="106"/>
      <c r="F7" s="106"/>
      <c r="G7" s="106"/>
      <c r="H7" s="46">
        <f>N6</f>
        <v>2001.32</v>
      </c>
      <c r="I7" s="47" t="s">
        <v>128</v>
      </c>
      <c r="J7" s="48"/>
      <c r="K7" s="48"/>
      <c r="L7" s="48"/>
      <c r="M7" s="48"/>
      <c r="N7" s="49"/>
    </row>
    <row r="8" spans="1:14" s="50" customFormat="1" ht="15.75">
      <c r="A8" s="107" t="s">
        <v>129</v>
      </c>
      <c r="B8" s="107"/>
      <c r="C8" s="107"/>
      <c r="D8" s="107"/>
      <c r="E8" s="107"/>
      <c r="F8" s="107"/>
      <c r="G8" s="107"/>
      <c r="H8" s="108" t="s">
        <v>162</v>
      </c>
      <c r="I8" s="108"/>
      <c r="J8" s="48"/>
      <c r="K8" s="48"/>
      <c r="L8" s="48"/>
      <c r="M8" s="48"/>
      <c r="N8" s="49"/>
    </row>
    <row r="9" spans="1:14" ht="87.95" customHeight="1">
      <c r="A9" s="109" t="s">
        <v>132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.75" customHeight="1">
      <c r="A10" s="110" t="s">
        <v>131</v>
      </c>
      <c r="B10" s="111"/>
      <c r="C10" s="51"/>
      <c r="D10" s="51"/>
      <c r="E10" s="51"/>
      <c r="F10" s="51"/>
      <c r="G10" s="51"/>
    </row>
    <row r="11" spans="1:14" s="55" customFormat="1" ht="15.75">
      <c r="A11" s="102"/>
      <c r="B11" s="102"/>
      <c r="C11" s="102"/>
      <c r="D11" s="51"/>
      <c r="E11" s="52"/>
      <c r="F11" s="53"/>
      <c r="G11" s="54"/>
      <c r="H11" s="103"/>
      <c r="I11" s="103"/>
    </row>
    <row r="12" spans="1:14" s="55" customFormat="1" ht="15.75">
      <c r="A12" s="56"/>
      <c r="B12" s="56"/>
      <c r="C12" s="56"/>
      <c r="D12" s="51"/>
      <c r="E12" s="52"/>
      <c r="F12" s="53"/>
      <c r="G12" s="54"/>
    </row>
    <row r="13" spans="1:14" s="55" customFormat="1" ht="15.75">
      <c r="A13" s="56"/>
      <c r="B13" s="56"/>
      <c r="C13" s="56"/>
      <c r="D13" s="51"/>
      <c r="E13" s="52"/>
      <c r="F13" s="53"/>
      <c r="G13" s="54"/>
    </row>
  </sheetData>
  <mergeCells count="17">
    <mergeCell ref="K1:N1"/>
    <mergeCell ref="A2:N2"/>
    <mergeCell ref="A3:A4"/>
    <mergeCell ref="B3:B4"/>
    <mergeCell ref="C3:C4"/>
    <mergeCell ref="D3:D4"/>
    <mergeCell ref="E3:G3"/>
    <mergeCell ref="H3:J3"/>
    <mergeCell ref="K3:N3"/>
    <mergeCell ref="A11:C11"/>
    <mergeCell ref="H11:I11"/>
    <mergeCell ref="K6:M6"/>
    <mergeCell ref="A7:G7"/>
    <mergeCell ref="A8:G8"/>
    <mergeCell ref="H8:I8"/>
    <mergeCell ref="A9:N9"/>
    <mergeCell ref="A10:B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>
      <selection activeCell="H8" sqref="H8:I8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7" width="11.710937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170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12" t="s">
        <v>112</v>
      </c>
      <c r="I3" s="112"/>
      <c r="J3" s="112"/>
      <c r="K3" s="113" t="s">
        <v>113</v>
      </c>
      <c r="L3" s="113"/>
      <c r="M3" s="113"/>
      <c r="N3" s="113"/>
    </row>
    <row r="4" spans="1:14" ht="165" customHeight="1">
      <c r="A4" s="94"/>
      <c r="B4" s="95"/>
      <c r="C4" s="96"/>
      <c r="D4" s="96"/>
      <c r="E4" s="24" t="s">
        <v>165</v>
      </c>
      <c r="F4" s="24" t="s">
        <v>166</v>
      </c>
      <c r="G4" s="24" t="s">
        <v>167</v>
      </c>
      <c r="H4" s="25" t="s">
        <v>117</v>
      </c>
      <c r="I4" s="25" t="s">
        <v>118</v>
      </c>
      <c r="J4" s="26" t="s">
        <v>119</v>
      </c>
      <c r="K4" s="27" t="s">
        <v>120</v>
      </c>
      <c r="L4" s="25" t="s">
        <v>121</v>
      </c>
      <c r="M4" s="25" t="s">
        <v>122</v>
      </c>
      <c r="N4" s="25" t="s">
        <v>123</v>
      </c>
    </row>
    <row r="5" spans="1:14">
      <c r="A5" s="28">
        <v>1</v>
      </c>
      <c r="B5" s="29" t="s">
        <v>168</v>
      </c>
      <c r="C5" s="30" t="s">
        <v>125</v>
      </c>
      <c r="D5" s="31">
        <v>6</v>
      </c>
      <c r="E5" s="32">
        <v>3100</v>
      </c>
      <c r="F5" s="32">
        <v>3000</v>
      </c>
      <c r="G5" s="32">
        <v>3180</v>
      </c>
      <c r="H5" s="33">
        <f>AVERAGE(E5:G5)</f>
        <v>3093.3333333333335</v>
      </c>
      <c r="I5" s="34">
        <f>SQRT(((SUM((POWER(E5-H5,2)),(POWER(F5-H5,2)),(POWER(G5-H5,2)))/(COLUMNS(E5:G5)-1))))</f>
        <v>90.184995056457879</v>
      </c>
      <c r="J5" s="34">
        <f>I5/H5*100</f>
        <v>2.9154632022561815</v>
      </c>
      <c r="K5" s="35">
        <f>((D5/3)*(SUM(E5:G5)))</f>
        <v>18560</v>
      </c>
      <c r="L5" s="36">
        <f>K5/D5</f>
        <v>3093.3333333333335</v>
      </c>
      <c r="M5" s="35">
        <f>ROUNDDOWN(L5,2)</f>
        <v>3093.33</v>
      </c>
      <c r="N5" s="35">
        <f>M5*D5</f>
        <v>18559.98</v>
      </c>
    </row>
    <row r="6" spans="1:14" s="45" customFormat="1" ht="18.75">
      <c r="A6" s="37"/>
      <c r="B6" s="38"/>
      <c r="C6" s="39"/>
      <c r="D6" s="40"/>
      <c r="E6" s="41"/>
      <c r="F6" s="41"/>
      <c r="G6" s="41"/>
      <c r="H6" s="42"/>
      <c r="I6" s="43"/>
      <c r="J6" s="43"/>
      <c r="K6" s="104" t="s">
        <v>126</v>
      </c>
      <c r="L6" s="104"/>
      <c r="M6" s="105"/>
      <c r="N6" s="44">
        <f>N5</f>
        <v>18559.98</v>
      </c>
    </row>
    <row r="7" spans="1:14" s="50" customFormat="1" ht="15.75">
      <c r="A7" s="106" t="s">
        <v>127</v>
      </c>
      <c r="B7" s="106"/>
      <c r="C7" s="106"/>
      <c r="D7" s="106"/>
      <c r="E7" s="106"/>
      <c r="F7" s="106"/>
      <c r="G7" s="106"/>
      <c r="H7" s="46">
        <f>N6</f>
        <v>18559.98</v>
      </c>
      <c r="I7" s="47" t="s">
        <v>128</v>
      </c>
      <c r="J7" s="48"/>
      <c r="K7" s="48"/>
      <c r="L7" s="48"/>
      <c r="M7" s="48"/>
      <c r="N7" s="49"/>
    </row>
    <row r="8" spans="1:14" s="50" customFormat="1" ht="15.75">
      <c r="A8" s="107" t="s">
        <v>129</v>
      </c>
      <c r="B8" s="107"/>
      <c r="C8" s="107"/>
      <c r="D8" s="107"/>
      <c r="E8" s="107"/>
      <c r="F8" s="107"/>
      <c r="G8" s="107"/>
      <c r="H8" s="108" t="s">
        <v>169</v>
      </c>
      <c r="I8" s="108"/>
      <c r="J8" s="48"/>
      <c r="K8" s="48"/>
      <c r="L8" s="48"/>
      <c r="M8" s="48"/>
      <c r="N8" s="49"/>
    </row>
    <row r="9" spans="1:14" s="50" customFormat="1" ht="87.95" customHeight="1">
      <c r="A9" s="109" t="s">
        <v>132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.75" customHeight="1">
      <c r="A10" s="110" t="s">
        <v>131</v>
      </c>
      <c r="B10" s="111"/>
      <c r="C10" s="51"/>
      <c r="D10" s="51"/>
      <c r="E10" s="51"/>
      <c r="F10" s="51"/>
      <c r="G10" s="51"/>
    </row>
    <row r="11" spans="1:14" s="55" customFormat="1" ht="15.75">
      <c r="A11" s="102"/>
      <c r="B11" s="102"/>
      <c r="C11" s="102"/>
      <c r="D11" s="51"/>
      <c r="E11" s="52"/>
      <c r="F11" s="53"/>
      <c r="G11" s="54"/>
      <c r="H11" s="103"/>
      <c r="I11" s="103"/>
    </row>
    <row r="12" spans="1:14" s="55" customFormat="1" ht="15.75">
      <c r="A12" s="56"/>
      <c r="B12" s="56"/>
      <c r="C12" s="56"/>
      <c r="D12" s="51"/>
      <c r="E12" s="52"/>
      <c r="F12" s="53"/>
      <c r="G12" s="54"/>
    </row>
    <row r="13" spans="1:14" s="55" customFormat="1" ht="15.75">
      <c r="A13" s="56"/>
      <c r="B13" s="56"/>
      <c r="C13" s="56"/>
      <c r="D13" s="51"/>
      <c r="E13" s="52"/>
      <c r="F13" s="53"/>
      <c r="G13" s="54"/>
    </row>
  </sheetData>
  <mergeCells count="17">
    <mergeCell ref="K1:N1"/>
    <mergeCell ref="A2:N2"/>
    <mergeCell ref="A3:A4"/>
    <mergeCell ref="B3:B4"/>
    <mergeCell ref="C3:C4"/>
    <mergeCell ref="D3:D4"/>
    <mergeCell ref="E3:G3"/>
    <mergeCell ref="H3:J3"/>
    <mergeCell ref="K3:N3"/>
    <mergeCell ref="A11:C11"/>
    <mergeCell ref="H11:I11"/>
    <mergeCell ref="K6:M6"/>
    <mergeCell ref="A7:G7"/>
    <mergeCell ref="A8:G8"/>
    <mergeCell ref="H8:I8"/>
    <mergeCell ref="A9:N9"/>
    <mergeCell ref="A10:B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>
      <selection activeCell="H8" sqref="H8:I8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7" width="11.710937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177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12" t="s">
        <v>112</v>
      </c>
      <c r="I3" s="112"/>
      <c r="J3" s="112"/>
      <c r="K3" s="113" t="s">
        <v>113</v>
      </c>
      <c r="L3" s="113"/>
      <c r="M3" s="113"/>
      <c r="N3" s="113"/>
    </row>
    <row r="4" spans="1:14" ht="165" customHeight="1">
      <c r="A4" s="94"/>
      <c r="B4" s="95"/>
      <c r="C4" s="96"/>
      <c r="D4" s="96"/>
      <c r="E4" s="24" t="s">
        <v>172</v>
      </c>
      <c r="F4" s="24" t="s">
        <v>173</v>
      </c>
      <c r="G4" s="24" t="s">
        <v>174</v>
      </c>
      <c r="H4" s="25" t="s">
        <v>117</v>
      </c>
      <c r="I4" s="25" t="s">
        <v>118</v>
      </c>
      <c r="J4" s="26" t="s">
        <v>119</v>
      </c>
      <c r="K4" s="27" t="s">
        <v>120</v>
      </c>
      <c r="L4" s="25" t="s">
        <v>121</v>
      </c>
      <c r="M4" s="25" t="s">
        <v>122</v>
      </c>
      <c r="N4" s="25" t="s">
        <v>123</v>
      </c>
    </row>
    <row r="5" spans="1:14">
      <c r="A5" s="28">
        <v>1</v>
      </c>
      <c r="B5" s="59" t="s">
        <v>175</v>
      </c>
      <c r="C5" s="30" t="s">
        <v>125</v>
      </c>
      <c r="D5" s="31">
        <v>1</v>
      </c>
      <c r="E5" s="32">
        <v>9290</v>
      </c>
      <c r="F5" s="32">
        <v>11710</v>
      </c>
      <c r="G5" s="32">
        <v>8850</v>
      </c>
      <c r="H5" s="33">
        <f>AVERAGE(E5:G5)</f>
        <v>9950</v>
      </c>
      <c r="I5" s="34">
        <f>SQRT(((SUM((POWER(E5-H5,2)),(POWER(F5-H5,2)),(POWER(G5-H5,2)))/(COLUMNS(E5:G5)-1))))</f>
        <v>1540</v>
      </c>
      <c r="J5" s="34">
        <f>I5/H5*100</f>
        <v>15.477386934673367</v>
      </c>
      <c r="K5" s="35">
        <f>((D5/3)*(SUM(E5:G5)))</f>
        <v>9950</v>
      </c>
      <c r="L5" s="36">
        <f>K5/D5</f>
        <v>9950</v>
      </c>
      <c r="M5" s="35">
        <f>ROUNDDOWN(L5,2)</f>
        <v>9950</v>
      </c>
      <c r="N5" s="35">
        <f>M5*D5</f>
        <v>9950</v>
      </c>
    </row>
    <row r="6" spans="1:14" s="45" customFormat="1" ht="18.75">
      <c r="A6" s="37"/>
      <c r="B6" s="38"/>
      <c r="C6" s="39"/>
      <c r="D6" s="40"/>
      <c r="E6" s="41"/>
      <c r="F6" s="41"/>
      <c r="G6" s="41"/>
      <c r="H6" s="42"/>
      <c r="I6" s="43"/>
      <c r="J6" s="43"/>
      <c r="K6" s="104" t="s">
        <v>126</v>
      </c>
      <c r="L6" s="104"/>
      <c r="M6" s="105"/>
      <c r="N6" s="44">
        <f>N5</f>
        <v>9950</v>
      </c>
    </row>
    <row r="7" spans="1:14" s="50" customFormat="1" ht="15.75">
      <c r="A7" s="106" t="s">
        <v>127</v>
      </c>
      <c r="B7" s="106"/>
      <c r="C7" s="106"/>
      <c r="D7" s="106"/>
      <c r="E7" s="106"/>
      <c r="F7" s="106"/>
      <c r="G7" s="106"/>
      <c r="H7" s="46">
        <f>N6</f>
        <v>9950</v>
      </c>
      <c r="I7" s="47" t="s">
        <v>128</v>
      </c>
      <c r="J7" s="48"/>
      <c r="K7" s="48"/>
      <c r="L7" s="48"/>
      <c r="M7" s="48"/>
      <c r="N7" s="49"/>
    </row>
    <row r="8" spans="1:14" s="50" customFormat="1" ht="15.75">
      <c r="A8" s="107" t="s">
        <v>129</v>
      </c>
      <c r="B8" s="107"/>
      <c r="C8" s="107"/>
      <c r="D8" s="107"/>
      <c r="E8" s="107"/>
      <c r="F8" s="107"/>
      <c r="G8" s="107"/>
      <c r="H8" s="108" t="s">
        <v>176</v>
      </c>
      <c r="I8" s="108"/>
      <c r="J8" s="48"/>
      <c r="K8" s="48"/>
      <c r="L8" s="48"/>
      <c r="M8" s="48"/>
      <c r="N8" s="49"/>
    </row>
    <row r="9" spans="1:14" ht="87.95" customHeight="1">
      <c r="A9" s="109" t="s">
        <v>132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.75" customHeight="1">
      <c r="A10" s="110" t="s">
        <v>131</v>
      </c>
      <c r="B10" s="111"/>
      <c r="C10" s="51"/>
      <c r="D10" s="51"/>
      <c r="E10" s="51"/>
      <c r="F10" s="51"/>
      <c r="G10" s="51"/>
    </row>
    <row r="11" spans="1:14" s="55" customFormat="1" ht="15.75">
      <c r="A11" s="102"/>
      <c r="B11" s="102"/>
      <c r="C11" s="102"/>
      <c r="D11" s="51"/>
      <c r="E11" s="52"/>
      <c r="F11" s="53"/>
      <c r="G11" s="54"/>
      <c r="H11" s="103"/>
      <c r="I11" s="103"/>
    </row>
    <row r="12" spans="1:14" s="55" customFormat="1" ht="15.75">
      <c r="A12" s="56"/>
      <c r="B12" s="56"/>
      <c r="C12" s="56"/>
      <c r="D12" s="51"/>
      <c r="E12" s="52"/>
      <c r="F12" s="53"/>
      <c r="G12" s="54"/>
    </row>
    <row r="13" spans="1:14" s="55" customFormat="1" ht="15.75">
      <c r="A13" s="56"/>
      <c r="B13" s="56"/>
      <c r="C13" s="56"/>
      <c r="D13" s="51"/>
      <c r="E13" s="52"/>
      <c r="F13" s="53"/>
      <c r="G13" s="54"/>
    </row>
  </sheetData>
  <mergeCells count="17">
    <mergeCell ref="K1:N1"/>
    <mergeCell ref="A2:N2"/>
    <mergeCell ref="A3:A4"/>
    <mergeCell ref="B3:B4"/>
    <mergeCell ref="C3:C4"/>
    <mergeCell ref="D3:D4"/>
    <mergeCell ref="E3:G3"/>
    <mergeCell ref="H3:J3"/>
    <mergeCell ref="K3:N3"/>
    <mergeCell ref="A11:C11"/>
    <mergeCell ref="H11:I11"/>
    <mergeCell ref="K6:M6"/>
    <mergeCell ref="A7:G7"/>
    <mergeCell ref="A8:G8"/>
    <mergeCell ref="H8:I8"/>
    <mergeCell ref="A9:N9"/>
    <mergeCell ref="A10:B10"/>
  </mergeCells>
  <hyperlinks>
    <hyperlink ref="F4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workbookViewId="0">
      <selection activeCell="H8" sqref="H8:I8"/>
    </sheetView>
  </sheetViews>
  <sheetFormatPr defaultRowHeight="12.75"/>
  <cols>
    <col min="1" max="1" width="3.140625" style="23" customWidth="1"/>
    <col min="2" max="2" width="34.5703125" style="23" customWidth="1"/>
    <col min="3" max="3" width="5.85546875" style="23" customWidth="1"/>
    <col min="4" max="4" width="6.85546875" style="23" customWidth="1"/>
    <col min="5" max="7" width="11.7109375" style="23" customWidth="1"/>
    <col min="8" max="8" width="15.5703125" style="23" customWidth="1"/>
    <col min="9" max="9" width="15.42578125" style="23" customWidth="1"/>
    <col min="10" max="10" width="14.28515625" style="23" customWidth="1"/>
    <col min="11" max="11" width="22.7109375" style="23" customWidth="1"/>
    <col min="12" max="12" width="11.42578125" style="23" customWidth="1"/>
    <col min="13" max="13" width="9.140625" style="23"/>
    <col min="14" max="14" width="16.42578125" style="23" customWidth="1"/>
    <col min="15" max="16384" width="9.140625" style="23"/>
  </cols>
  <sheetData>
    <row r="1" spans="1:14" ht="15" customHeight="1">
      <c r="K1" s="91" t="s">
        <v>183</v>
      </c>
      <c r="L1" s="92"/>
      <c r="M1" s="92"/>
      <c r="N1" s="92"/>
    </row>
    <row r="2" spans="1:14" ht="35.1" customHeight="1">
      <c r="A2" s="93" t="s">
        <v>134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45" customHeight="1">
      <c r="A3" s="94" t="s">
        <v>107</v>
      </c>
      <c r="B3" s="94" t="s">
        <v>108</v>
      </c>
      <c r="C3" s="95" t="s">
        <v>109</v>
      </c>
      <c r="D3" s="95" t="s">
        <v>110</v>
      </c>
      <c r="E3" s="97" t="s">
        <v>111</v>
      </c>
      <c r="F3" s="98"/>
      <c r="G3" s="99"/>
      <c r="H3" s="112" t="s">
        <v>112</v>
      </c>
      <c r="I3" s="112"/>
      <c r="J3" s="112"/>
      <c r="K3" s="113" t="s">
        <v>113</v>
      </c>
      <c r="L3" s="113"/>
      <c r="M3" s="113"/>
      <c r="N3" s="113"/>
    </row>
    <row r="4" spans="1:14" ht="165" customHeight="1">
      <c r="A4" s="94"/>
      <c r="B4" s="95"/>
      <c r="C4" s="96"/>
      <c r="D4" s="96"/>
      <c r="E4" s="24" t="s">
        <v>179</v>
      </c>
      <c r="F4" s="24" t="s">
        <v>173</v>
      </c>
      <c r="G4" s="24" t="s">
        <v>180</v>
      </c>
      <c r="H4" s="25" t="s">
        <v>117</v>
      </c>
      <c r="I4" s="25" t="s">
        <v>118</v>
      </c>
      <c r="J4" s="26" t="s">
        <v>119</v>
      </c>
      <c r="K4" s="27" t="s">
        <v>120</v>
      </c>
      <c r="L4" s="25" t="s">
        <v>121</v>
      </c>
      <c r="M4" s="25" t="s">
        <v>122</v>
      </c>
      <c r="N4" s="25" t="s">
        <v>123</v>
      </c>
    </row>
    <row r="5" spans="1:14">
      <c r="A5" s="28">
        <v>1</v>
      </c>
      <c r="B5" s="29" t="s">
        <v>181</v>
      </c>
      <c r="C5" s="30" t="s">
        <v>125</v>
      </c>
      <c r="D5" s="31">
        <v>1</v>
      </c>
      <c r="E5" s="32">
        <v>4110</v>
      </c>
      <c r="F5" s="32">
        <v>6370</v>
      </c>
      <c r="G5" s="32">
        <v>4490</v>
      </c>
      <c r="H5" s="33">
        <f>AVERAGE(E5:G5)</f>
        <v>4990</v>
      </c>
      <c r="I5" s="34">
        <f>SQRT(((SUM((POWER(E5-H5,2)),(POWER(F5-H5,2)),(POWER(G5-H5,2)))/(COLUMNS(E5:G5)-1))))</f>
        <v>1210.1239605924675</v>
      </c>
      <c r="J5" s="34">
        <f>I5/H5*100</f>
        <v>24.250981174197744</v>
      </c>
      <c r="K5" s="35">
        <f>((D5/3)*(SUM(E5:G5)))</f>
        <v>4990</v>
      </c>
      <c r="L5" s="36">
        <f>K5/D5</f>
        <v>4990</v>
      </c>
      <c r="M5" s="35">
        <f>ROUNDDOWN(L5,2)</f>
        <v>4990</v>
      </c>
      <c r="N5" s="35">
        <f>M5*D5</f>
        <v>4990</v>
      </c>
    </row>
    <row r="6" spans="1:14" s="45" customFormat="1" ht="18.75">
      <c r="A6" s="37"/>
      <c r="B6" s="38"/>
      <c r="C6" s="39"/>
      <c r="D6" s="40"/>
      <c r="E6" s="41"/>
      <c r="F6" s="41"/>
      <c r="G6" s="41"/>
      <c r="H6" s="42"/>
      <c r="I6" s="43"/>
      <c r="J6" s="43"/>
      <c r="K6" s="104" t="s">
        <v>126</v>
      </c>
      <c r="L6" s="104"/>
      <c r="M6" s="105"/>
      <c r="N6" s="44">
        <f>N5</f>
        <v>4990</v>
      </c>
    </row>
    <row r="7" spans="1:14" s="50" customFormat="1" ht="15.75">
      <c r="A7" s="106" t="s">
        <v>127</v>
      </c>
      <c r="B7" s="106"/>
      <c r="C7" s="106"/>
      <c r="D7" s="106"/>
      <c r="E7" s="106"/>
      <c r="F7" s="106"/>
      <c r="G7" s="106"/>
      <c r="H7" s="46">
        <f>N6</f>
        <v>4990</v>
      </c>
      <c r="I7" s="47" t="s">
        <v>128</v>
      </c>
      <c r="J7" s="48"/>
      <c r="K7" s="48"/>
      <c r="L7" s="48"/>
      <c r="M7" s="48"/>
      <c r="N7" s="49"/>
    </row>
    <row r="8" spans="1:14" s="50" customFormat="1" ht="15.75">
      <c r="A8" s="107" t="s">
        <v>129</v>
      </c>
      <c r="B8" s="107"/>
      <c r="C8" s="107"/>
      <c r="D8" s="107"/>
      <c r="E8" s="107"/>
      <c r="F8" s="107"/>
      <c r="G8" s="107"/>
      <c r="H8" s="108" t="s">
        <v>182</v>
      </c>
      <c r="I8" s="108"/>
      <c r="J8" s="48"/>
      <c r="K8" s="48"/>
      <c r="L8" s="48"/>
      <c r="M8" s="48"/>
      <c r="N8" s="49"/>
    </row>
    <row r="9" spans="1:14" ht="87.95" customHeight="1">
      <c r="A9" s="114" t="s">
        <v>132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15.75" customHeight="1">
      <c r="A10" s="110" t="s">
        <v>131</v>
      </c>
      <c r="B10" s="111"/>
      <c r="C10" s="51"/>
      <c r="D10" s="51"/>
      <c r="E10" s="51"/>
      <c r="F10" s="51"/>
      <c r="G10" s="51"/>
    </row>
    <row r="11" spans="1:14" s="55" customFormat="1" ht="15.75">
      <c r="A11" s="102"/>
      <c r="B11" s="102"/>
      <c r="C11" s="102"/>
      <c r="D11" s="51"/>
      <c r="E11" s="52"/>
      <c r="F11" s="53"/>
      <c r="G11" s="54"/>
      <c r="H11" s="103"/>
      <c r="I11" s="103"/>
    </row>
    <row r="12" spans="1:14" s="55" customFormat="1" ht="15.75">
      <c r="A12" s="56"/>
      <c r="B12" s="56"/>
      <c r="C12" s="56"/>
      <c r="D12" s="51"/>
      <c r="E12" s="52"/>
      <c r="F12" s="53"/>
      <c r="G12" s="54"/>
    </row>
    <row r="13" spans="1:14" s="55" customFormat="1" ht="15.75">
      <c r="A13" s="56"/>
      <c r="B13" s="56"/>
      <c r="C13" s="56"/>
      <c r="D13" s="51"/>
      <c r="E13" s="52"/>
      <c r="F13" s="53"/>
      <c r="G13" s="54"/>
    </row>
  </sheetData>
  <mergeCells count="17">
    <mergeCell ref="K1:N1"/>
    <mergeCell ref="A2:N2"/>
    <mergeCell ref="A3:A4"/>
    <mergeCell ref="B3:B4"/>
    <mergeCell ref="C3:C4"/>
    <mergeCell ref="D3:D4"/>
    <mergeCell ref="E3:G3"/>
    <mergeCell ref="H3:J3"/>
    <mergeCell ref="K3:N3"/>
    <mergeCell ref="A11:C11"/>
    <mergeCell ref="H11:I11"/>
    <mergeCell ref="K6:M6"/>
    <mergeCell ref="A7:G7"/>
    <mergeCell ref="A8:G8"/>
    <mergeCell ref="H8:I8"/>
    <mergeCell ref="A9:N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Обоснования закупок </vt:lpstr>
      <vt:lpstr>15</vt:lpstr>
      <vt:lpstr>16</vt:lpstr>
      <vt:lpstr>17</vt:lpstr>
      <vt:lpstr>18</vt:lpstr>
      <vt:lpstr>19</vt:lpstr>
      <vt:lpstr>30</vt:lpstr>
      <vt:lpstr>31</vt:lpstr>
      <vt:lpstr>32</vt:lpstr>
      <vt:lpstr>33</vt:lpstr>
      <vt:lpstr>48</vt:lpstr>
      <vt:lpstr>49</vt:lpstr>
      <vt:lpstr>54</vt:lpstr>
      <vt:lpstr>55</vt:lpstr>
      <vt:lpstr>66</vt:lpstr>
      <vt:lpstr>68</vt:lpstr>
      <vt:lpstr>76</vt:lpstr>
      <vt:lpstr>83</vt:lpstr>
      <vt:lpstr>1</vt:lpstr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2016-12-13T09:55:07Z</dcterms:modified>
</cp:coreProperties>
</file>